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10.65.192.60\Public\_Public_Folder_NextMed\5.Calls for Proposals\Call 1_standard projects\Final docs for the launching of the call\FR\3. Documents publiés afin de soutenir les demandeurs\"/>
    </mc:Choice>
  </mc:AlternateContent>
  <xr:revisionPtr revIDLastSave="0" documentId="8_{74244785-1210-4331-A633-3E8650FAF33D}" xr6:coauthVersionLast="47" xr6:coauthVersionMax="47" xr10:uidLastSave="{00000000-0000-0000-0000-000000000000}"/>
  <bookViews>
    <workbookView xWindow="-120" yWindow="-120" windowWidth="29040" windowHeight="15840" tabRatio="874"/>
  </bookViews>
  <sheets>
    <sheet name="Total par ligne budgétaire" sheetId="49" r:id="rId1"/>
    <sheet name=" Budget par CC" sheetId="40" r:id="rId2"/>
    <sheet name=" Budget par GT" sheetId="43" r:id="rId3"/>
    <sheet name=" Budget par Réalisations" sheetId="39" r:id="rId4"/>
    <sheet name=" Tableau de cofinancement" sheetId="45" r:id="rId5"/>
    <sheet name=" Tableau de la règle des 50 %" sheetId="4" r:id="rId6"/>
    <sheet name="PIVOT CC" sheetId="51" state="hidden" r:id="rId7"/>
    <sheet name="PIVOT WP" sheetId="52" state="hidden" r:id="rId8"/>
  </sheets>
  <definedNames>
    <definedName name="_xlnm._FilterDatabase" localSheetId="0" hidden="1">'Total par ligne budgétaire'!$A$3:$N$188</definedName>
    <definedName name="_xlnm.Print_Area" localSheetId="1">' Budget par CC'!$A$1:$I$17</definedName>
    <definedName name="_xlnm.Print_Area" localSheetId="2">' Budget par GT'!$A$1:$K$17</definedName>
    <definedName name="_xlnm.Print_Area" localSheetId="3">' Budget par Réalisations'!$A$1:$L$18</definedName>
    <definedName name="_xlnm.Print_Area" localSheetId="4">' Tableau de cofinancement'!$A$1:$K$17</definedName>
    <definedName name="_xlnm.Print_Area" localSheetId="5">' Tableau de la règle des 50 %'!$A$1:$G$16</definedName>
    <definedName name="_xlnm.Print_Area" localSheetId="0">'Total par ligne budgétaire'!$A$1:$N$189</definedName>
    <definedName name="_xlnm.Print_Titles" localSheetId="1">' Budget par CC'!$1:$1</definedName>
    <definedName name="_xlnm.Print_Titles" localSheetId="2">' Budget par GT'!$1:$1</definedName>
    <definedName name="_xlnm.Print_Titles" localSheetId="3">' Budget par Réalisations'!$1:$2</definedName>
    <definedName name="_xlnm.Print_Titles" localSheetId="4">' Tableau de cofinancement'!$1:$4</definedName>
    <definedName name="_xlnm.Print_Titles" localSheetId="5">' Tableau de la règle des 50 %'!$3:$3</definedName>
    <definedName name="_xlnm.Print_Titles" localSheetId="0">'Total par ligne budgétaire'!$3:$3</definedName>
    <definedName name="Z_053A0E90_8020_4698_9446_6A3ABF370ABD_.wvu.PrintArea" localSheetId="1" hidden="1">' Budget par CC'!$A$1:$F$1</definedName>
    <definedName name="Z_053A0E90_8020_4698_9446_6A3ABF370ABD_.wvu.PrintArea" localSheetId="2" hidden="1">' Budget par GT'!$A$1:$H$1</definedName>
    <definedName name="Z_053A0E90_8020_4698_9446_6A3ABF370ABD_.wvu.PrintArea" localSheetId="3" hidden="1">' Budget par Réalisations'!$A$1:$C$2</definedName>
    <definedName name="Z_053A0E90_8020_4698_9446_6A3ABF370ABD_.wvu.PrintArea" localSheetId="4" hidden="1">' Tableau de cofinancement'!$A$1:$J$14</definedName>
    <definedName name="Z_053A0E90_8020_4698_9446_6A3ABF370ABD_.wvu.PrintArea" localSheetId="5" hidden="1">' Tableau de la règle des 50 %'!$A$1:$H$9</definedName>
    <definedName name="Z_053A0E90_8020_4698_9446_6A3ABF370ABD_.wvu.PrintTitles" localSheetId="1" hidden="1">' Budget par CC'!#REF!</definedName>
    <definedName name="Z_053A0E90_8020_4698_9446_6A3ABF370ABD_.wvu.PrintTitles" localSheetId="2" hidden="1">' Budget par GT'!#REF!</definedName>
    <definedName name="Z_053A0E90_8020_4698_9446_6A3ABF370ABD_.wvu.PrintTitles" localSheetId="3" hidden="1">' Budget par Réalisations'!#REF!</definedName>
    <definedName name="Z_053A0E90_8020_4698_9446_6A3ABF370ABD_.wvu.PrintTitles" localSheetId="4" hidden="1">' Tableau de cofinancement'!$1:$4</definedName>
    <definedName name="Z_053A0E90_8020_4698_9446_6A3ABF370ABD_.wvu.Rows" localSheetId="1" hidden="1">' Budget par CC'!#REF!</definedName>
    <definedName name="Z_053A0E90_8020_4698_9446_6A3ABF370ABD_.wvu.Rows" localSheetId="2" hidden="1">' Budget par GT'!#REF!</definedName>
    <definedName name="Z_053A0E90_8020_4698_9446_6A3ABF370ABD_.wvu.Rows" localSheetId="3" hidden="1">' Budget par Réalisations'!#REF!</definedName>
  </definedNames>
  <calcPr calcId="191029" fullCalcOnLoad="1"/>
  <customWorkbookViews>
    <customWorkbookView name="User - Visualizzazione personale" guid="{053A0E90-8020-4698-9446-6A3ABF370ABD}" mergeInterval="0" personalView="1" maximized="1" xWindow="1" yWindow="1" windowWidth="1676" windowHeight="820" tabRatio="703" activeSheetId="1"/>
  </customWorkbookViews>
  <pivotCaches>
    <pivotCache cacheId="5" r:id="rId9"/>
  </pivotCaches>
</workbook>
</file>

<file path=xl/calcChain.xml><?xml version="1.0" encoding="utf-8"?>
<calcChain xmlns="http://schemas.openxmlformats.org/spreadsheetml/2006/main">
  <c r="G189" i="49" l="1"/>
  <c r="B16" i="4"/>
  <c r="C14" i="4"/>
  <c r="B17" i="45"/>
  <c r="B18" i="39"/>
  <c r="B17" i="43"/>
  <c r="B17" i="40"/>
  <c r="E13" i="45"/>
  <c r="B14" i="39"/>
  <c r="E14" i="39"/>
  <c r="B12" i="39"/>
  <c r="C12" i="39"/>
  <c r="B10" i="39"/>
  <c r="G10" i="39"/>
  <c r="B8" i="39"/>
  <c r="C8" i="39"/>
  <c r="B6" i="39"/>
  <c r="I6" i="39"/>
  <c r="B4" i="39"/>
  <c r="C4" i="39"/>
  <c r="F5" i="43"/>
  <c r="G5" i="43"/>
  <c r="F6" i="43"/>
  <c r="G6" i="43"/>
  <c r="F7" i="43"/>
  <c r="G7" i="43"/>
  <c r="F8" i="43"/>
  <c r="G8" i="43"/>
  <c r="F9" i="43"/>
  <c r="G9" i="43"/>
  <c r="F10" i="43"/>
  <c r="G10" i="43"/>
  <c r="F11" i="43"/>
  <c r="G11" i="43"/>
  <c r="G4" i="43"/>
  <c r="F4" i="43"/>
  <c r="E11" i="43"/>
  <c r="D11" i="43"/>
  <c r="C11" i="43"/>
  <c r="B11" i="43"/>
  <c r="E10" i="43"/>
  <c r="D10" i="43"/>
  <c r="C10" i="43"/>
  <c r="B10" i="43"/>
  <c r="E9" i="43"/>
  <c r="D9" i="43"/>
  <c r="C9" i="43"/>
  <c r="B9" i="43"/>
  <c r="E8" i="43"/>
  <c r="D8" i="43"/>
  <c r="C8" i="43"/>
  <c r="B8" i="43"/>
  <c r="H8" i="43" s="1"/>
  <c r="K8" i="43" s="1"/>
  <c r="E7" i="43"/>
  <c r="D7" i="43"/>
  <c r="C7" i="43"/>
  <c r="B7" i="43"/>
  <c r="E6" i="43"/>
  <c r="D6" i="43"/>
  <c r="C6" i="43"/>
  <c r="B6" i="43"/>
  <c r="E5" i="43"/>
  <c r="D5" i="43"/>
  <c r="C5" i="43"/>
  <c r="B5" i="43"/>
  <c r="H5" i="43" s="1"/>
  <c r="E4" i="43"/>
  <c r="D4" i="43"/>
  <c r="C4" i="43"/>
  <c r="B4" i="43"/>
  <c r="E5" i="40"/>
  <c r="E6" i="40"/>
  <c r="E7" i="40"/>
  <c r="E8" i="40"/>
  <c r="E9" i="40"/>
  <c r="E10" i="40"/>
  <c r="E11" i="40"/>
  <c r="E4" i="40"/>
  <c r="D5" i="40"/>
  <c r="D6" i="40"/>
  <c r="D7" i="40"/>
  <c r="D8" i="40"/>
  <c r="D9" i="40"/>
  <c r="D10" i="40"/>
  <c r="F10" i="40" s="1"/>
  <c r="I10" i="40" s="1"/>
  <c r="B11" i="45" s="1"/>
  <c r="D11" i="40"/>
  <c r="D4" i="40"/>
  <c r="C5" i="40"/>
  <c r="C6" i="40"/>
  <c r="C7" i="40"/>
  <c r="C8" i="40"/>
  <c r="C9" i="40"/>
  <c r="C10" i="40"/>
  <c r="C11" i="40"/>
  <c r="C4" i="40"/>
  <c r="B5" i="40"/>
  <c r="H5" i="40"/>
  <c r="B6" i="40"/>
  <c r="J6" i="43"/>
  <c r="B7" i="40"/>
  <c r="F7" i="40" s="1"/>
  <c r="I7" i="40" s="1"/>
  <c r="B8" i="45" s="1"/>
  <c r="I7" i="43"/>
  <c r="B8" i="40"/>
  <c r="H8" i="40"/>
  <c r="B9" i="40"/>
  <c r="H9" i="40"/>
  <c r="B10" i="40"/>
  <c r="J10" i="43"/>
  <c r="B11" i="40"/>
  <c r="G11" i="40"/>
  <c r="B4" i="40"/>
  <c r="H4" i="40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A103" i="45"/>
  <c r="A104" i="45"/>
  <c r="A105" i="45"/>
  <c r="A106" i="45"/>
  <c r="A107" i="45"/>
  <c r="A108" i="45"/>
  <c r="A109" i="45"/>
  <c r="A110" i="45"/>
  <c r="A111" i="45"/>
  <c r="A112" i="45"/>
  <c r="A113" i="45"/>
  <c r="A114" i="45"/>
  <c r="A115" i="45"/>
  <c r="A116" i="45"/>
  <c r="A117" i="45"/>
  <c r="A118" i="45"/>
  <c r="A119" i="45"/>
  <c r="A120" i="45"/>
  <c r="A121" i="45"/>
  <c r="A122" i="45"/>
  <c r="A123" i="45"/>
  <c r="A124" i="45"/>
  <c r="A125" i="45"/>
  <c r="A126" i="45"/>
  <c r="A127" i="45"/>
  <c r="A128" i="45"/>
  <c r="A129" i="45"/>
  <c r="A130" i="45"/>
  <c r="A131" i="45"/>
  <c r="A132" i="45"/>
  <c r="A133" i="45"/>
  <c r="A134" i="45"/>
  <c r="A135" i="45"/>
  <c r="A136" i="45"/>
  <c r="A137" i="45"/>
  <c r="A138" i="45"/>
  <c r="A139" i="45"/>
  <c r="A140" i="45"/>
  <c r="A141" i="45"/>
  <c r="A142" i="45"/>
  <c r="A143" i="45"/>
  <c r="A144" i="45"/>
  <c r="A145" i="45"/>
  <c r="A146" i="45"/>
  <c r="A147" i="45"/>
  <c r="A148" i="45"/>
  <c r="A149" i="45"/>
  <c r="A150" i="45"/>
  <c r="A151" i="45"/>
  <c r="A152" i="45"/>
  <c r="A153" i="45"/>
  <c r="A154" i="45"/>
  <c r="A155" i="45"/>
  <c r="A156" i="45"/>
  <c r="A157" i="45"/>
  <c r="A158" i="45"/>
  <c r="A159" i="45"/>
  <c r="A160" i="45"/>
  <c r="A161" i="45"/>
  <c r="A162" i="45"/>
  <c r="A163" i="45"/>
  <c r="A164" i="45"/>
  <c r="A165" i="45"/>
  <c r="A166" i="45"/>
  <c r="A167" i="45"/>
  <c r="A168" i="45"/>
  <c r="A169" i="45"/>
  <c r="A170" i="45"/>
  <c r="A171" i="45"/>
  <c r="A172" i="45"/>
  <c r="A173" i="45"/>
  <c r="A174" i="45"/>
  <c r="A175" i="45"/>
  <c r="A176" i="45"/>
  <c r="A177" i="45"/>
  <c r="A178" i="45"/>
  <c r="A179" i="45"/>
  <c r="A180" i="45"/>
  <c r="A181" i="45"/>
  <c r="A182" i="45"/>
  <c r="A183" i="45"/>
  <c r="A184" i="45"/>
  <c r="A185" i="45"/>
  <c r="A186" i="45"/>
  <c r="A187" i="45"/>
  <c r="A188" i="45"/>
  <c r="A189" i="45"/>
  <c r="A190" i="45"/>
  <c r="A191" i="45"/>
  <c r="A192" i="45"/>
  <c r="A193" i="45"/>
  <c r="A194" i="45"/>
  <c r="A195" i="45"/>
  <c r="A196" i="45"/>
  <c r="A197" i="45"/>
  <c r="A198" i="45"/>
  <c r="A199" i="45"/>
  <c r="A200" i="45"/>
  <c r="A201" i="45"/>
  <c r="A202" i="45"/>
  <c r="A203" i="45"/>
  <c r="A204" i="45"/>
  <c r="A205" i="45"/>
  <c r="A206" i="45"/>
  <c r="Z1" i="4"/>
  <c r="AA1" i="4"/>
  <c r="AB1" i="4"/>
  <c r="Z2" i="4"/>
  <c r="AA2" i="4"/>
  <c r="AB2" i="4"/>
  <c r="Z3" i="4"/>
  <c r="AA3" i="4"/>
  <c r="AB3" i="4"/>
  <c r="A55" i="4"/>
  <c r="A56" i="4"/>
  <c r="A57" i="4"/>
  <c r="A58" i="4"/>
  <c r="A59" i="4"/>
  <c r="A60" i="4"/>
  <c r="A61" i="4"/>
  <c r="J7" i="43"/>
  <c r="D12" i="43"/>
  <c r="I8" i="39"/>
  <c r="G10" i="40"/>
  <c r="G8" i="40"/>
  <c r="I11" i="43"/>
  <c r="I5" i="43"/>
  <c r="E4" i="39"/>
  <c r="H11" i="40"/>
  <c r="J9" i="43"/>
  <c r="E8" i="39"/>
  <c r="C10" i="39"/>
  <c r="J8" i="43"/>
  <c r="C14" i="39"/>
  <c r="I10" i="39"/>
  <c r="I10" i="43"/>
  <c r="E10" i="39"/>
  <c r="I8" i="43"/>
  <c r="H7" i="43"/>
  <c r="K7" i="43" s="1"/>
  <c r="H10" i="43"/>
  <c r="H10" i="40"/>
  <c r="G4" i="39"/>
  <c r="H11" i="43"/>
  <c r="G8" i="39"/>
  <c r="G7" i="40"/>
  <c r="C12" i="43"/>
  <c r="I9" i="43"/>
  <c r="K9" i="43" s="1"/>
  <c r="E12" i="40"/>
  <c r="E12" i="43"/>
  <c r="F12" i="43"/>
  <c r="H6" i="43"/>
  <c r="G12" i="43"/>
  <c r="H7" i="40"/>
  <c r="G6" i="39"/>
  <c r="F11" i="40"/>
  <c r="I11" i="40" s="1"/>
  <c r="B12" i="45" s="1"/>
  <c r="C12" i="40"/>
  <c r="F8" i="40"/>
  <c r="I8" i="40" s="1"/>
  <c r="B9" i="45" s="1"/>
  <c r="H4" i="43"/>
  <c r="I4" i="39"/>
  <c r="B17" i="39" s="1"/>
  <c r="C17" i="39" s="1"/>
  <c r="H9" i="43"/>
  <c r="D12" i="40"/>
  <c r="F9" i="40"/>
  <c r="E6" i="39"/>
  <c r="C6" i="39"/>
  <c r="C12" i="4"/>
  <c r="C13" i="4"/>
  <c r="C15" i="4"/>
  <c r="G12" i="39"/>
  <c r="I12" i="39"/>
  <c r="F6" i="40"/>
  <c r="I4" i="43"/>
  <c r="I12" i="43" s="1"/>
  <c r="G5" i="40"/>
  <c r="I14" i="39"/>
  <c r="J4" i="43"/>
  <c r="G14" i="39"/>
  <c r="G9" i="40"/>
  <c r="I9" i="40" s="1"/>
  <c r="B10" i="45" s="1"/>
  <c r="J5" i="43"/>
  <c r="F5" i="40"/>
  <c r="I6" i="43"/>
  <c r="J11" i="43"/>
  <c r="B12" i="43"/>
  <c r="G6" i="40"/>
  <c r="H6" i="40"/>
  <c r="K4" i="39"/>
  <c r="B12" i="40"/>
  <c r="E12" i="39"/>
  <c r="B16" i="39"/>
  <c r="C18" i="39"/>
  <c r="G4" i="40"/>
  <c r="F4" i="40"/>
  <c r="I4" i="40" s="1"/>
  <c r="K10" i="43"/>
  <c r="K6" i="43"/>
  <c r="K11" i="43"/>
  <c r="G12" i="40"/>
  <c r="H12" i="40"/>
  <c r="I5" i="40"/>
  <c r="B6" i="45" s="1"/>
  <c r="J12" i="43"/>
  <c r="K4" i="43"/>
  <c r="I6" i="40"/>
  <c r="B7" i="45" s="1"/>
  <c r="D10" i="45" l="1"/>
  <c r="F10" i="45" s="1"/>
  <c r="H10" i="45"/>
  <c r="D11" i="45"/>
  <c r="F11" i="45" s="1"/>
  <c r="H11" i="45"/>
  <c r="H6" i="45"/>
  <c r="D6" i="45"/>
  <c r="F6" i="45" s="1"/>
  <c r="D7" i="45"/>
  <c r="F7" i="45" s="1"/>
  <c r="H7" i="45"/>
  <c r="G14" i="40"/>
  <c r="H9" i="45"/>
  <c r="D9" i="45"/>
  <c r="F9" i="45" s="1"/>
  <c r="H12" i="45"/>
  <c r="D12" i="45"/>
  <c r="F12" i="45" s="1"/>
  <c r="B5" i="45"/>
  <c r="I12" i="40"/>
  <c r="H14" i="40" s="1"/>
  <c r="K5" i="43"/>
  <c r="H12" i="43"/>
  <c r="H8" i="45"/>
  <c r="D8" i="45"/>
  <c r="F8" i="45" s="1"/>
  <c r="F12" i="40"/>
  <c r="H13" i="40"/>
  <c r="D5" i="45" l="1"/>
  <c r="B13" i="45"/>
  <c r="C5" i="45"/>
  <c r="H5" i="45"/>
  <c r="K12" i="43"/>
  <c r="E13" i="43"/>
  <c r="F13" i="43"/>
  <c r="G13" i="43"/>
  <c r="B13" i="43"/>
  <c r="D13" i="43"/>
  <c r="C17" i="43"/>
  <c r="C13" i="43"/>
  <c r="J13" i="43"/>
  <c r="C14" i="40"/>
  <c r="F13" i="40"/>
  <c r="D13" i="40"/>
  <c r="C13" i="40"/>
  <c r="B13" i="40"/>
  <c r="F14" i="40"/>
  <c r="C17" i="40"/>
  <c r="F9" i="4"/>
  <c r="G13" i="40"/>
  <c r="E13" i="40"/>
  <c r="I13" i="43"/>
  <c r="E14" i="40"/>
  <c r="B14" i="40"/>
  <c r="D14" i="40"/>
  <c r="D14" i="43" l="1"/>
  <c r="F14" i="43"/>
  <c r="E14" i="43"/>
  <c r="C14" i="43"/>
  <c r="G14" i="43"/>
  <c r="B14" i="43"/>
  <c r="J14" i="43"/>
  <c r="I14" i="43"/>
  <c r="H13" i="43"/>
  <c r="H13" i="45"/>
  <c r="C7" i="45"/>
  <c r="C13" i="45" s="1"/>
  <c r="C8" i="45"/>
  <c r="C10" i="45"/>
  <c r="C9" i="45"/>
  <c r="C12" i="45"/>
  <c r="C6" i="45"/>
  <c r="C11" i="45"/>
  <c r="H14" i="43"/>
  <c r="F5" i="45"/>
  <c r="F13" i="45" s="1"/>
  <c r="D13" i="45"/>
</calcChain>
</file>

<file path=xl/sharedStrings.xml><?xml version="1.0" encoding="utf-8"?>
<sst xmlns="http://schemas.openxmlformats.org/spreadsheetml/2006/main" count="2509" uniqueCount="321">
  <si>
    <t>TOTAL</t>
  </si>
  <si>
    <t>%</t>
  </si>
  <si>
    <t>Subtotal direct costs</t>
  </si>
  <si>
    <t>-</t>
  </si>
  <si>
    <t>PP1</t>
  </si>
  <si>
    <t/>
  </si>
  <si>
    <t>WP1.ST.LEP.722253</t>
  </si>
  <si>
    <t>WP1.ST.PP1.722261</t>
  </si>
  <si>
    <t>WP1.ST.PP2.722262</t>
  </si>
  <si>
    <t>PP2</t>
  </si>
  <si>
    <t>WP1.ST.PP3.722263</t>
  </si>
  <si>
    <t>PP3</t>
  </si>
  <si>
    <t>WP1.ST.PP4.722264</t>
  </si>
  <si>
    <t>PP4</t>
  </si>
  <si>
    <t>WP1.ST.PP5.722265</t>
  </si>
  <si>
    <t>PP5</t>
  </si>
  <si>
    <t>WP1.ST.PP6.722266</t>
  </si>
  <si>
    <t>PP6</t>
  </si>
  <si>
    <t>WP1.ST.PP7.722267</t>
  </si>
  <si>
    <t>PP7</t>
  </si>
  <si>
    <t>WP1.EC.LEP.722253</t>
  </si>
  <si>
    <t>WP1.EC.PP1.722261</t>
  </si>
  <si>
    <t>WP1.EC.PP2.722262</t>
  </si>
  <si>
    <t>WP1.EC.PP3.722263</t>
  </si>
  <si>
    <t>WP1.EC.PP4.722264</t>
  </si>
  <si>
    <t>WP1.EC.PP5.722265</t>
  </si>
  <si>
    <t>WP1.EC.PP6.722266</t>
  </si>
  <si>
    <t>WP1.EC.PP7.722267</t>
  </si>
  <si>
    <t>WP1.ES.LEP.722253</t>
  </si>
  <si>
    <t>WP1.ES.PP1.722261</t>
  </si>
  <si>
    <t>WP1.ES.PP2.722262</t>
  </si>
  <si>
    <t>WP1.ES.PP3.722263</t>
  </si>
  <si>
    <t>WP1.ES.PP4.722264</t>
  </si>
  <si>
    <t>WP1.ES.PP5.722265</t>
  </si>
  <si>
    <t>WP1.ES.PP6.722266</t>
  </si>
  <si>
    <t>WP1.ES.PP7.722267</t>
  </si>
  <si>
    <t>WP2.ST.LEP.722251</t>
  </si>
  <si>
    <t>WP2.ST.LEP.722253</t>
  </si>
  <si>
    <t>WP2.ST.PP1.722261</t>
  </si>
  <si>
    <t>WP2.ST.PP2.722262</t>
  </si>
  <si>
    <t>WP2.ST.PP3.722263</t>
  </si>
  <si>
    <t>WP2.ST.PP4.722264</t>
  </si>
  <si>
    <t>WP2.ST.PP5.722265</t>
  </si>
  <si>
    <t>WP2.ST.PP6.722266</t>
  </si>
  <si>
    <t>WP2.ST.PP7.722267</t>
  </si>
  <si>
    <t>WP2.EC.LEP.722253</t>
  </si>
  <si>
    <t>WP2.EC.PP1.722261</t>
  </si>
  <si>
    <t>WP2.EC.PP2.722262</t>
  </si>
  <si>
    <t>WP2.EC.PP3.722263</t>
  </si>
  <si>
    <t>WP2.EC.PP4.722264</t>
  </si>
  <si>
    <t>WP2.EC.PP5.722265</t>
  </si>
  <si>
    <t>WP2.EC.PP6.722266</t>
  </si>
  <si>
    <t>WP2.EC.PP7.722267</t>
  </si>
  <si>
    <t>WP2.ES.LEP.722253</t>
  </si>
  <si>
    <t>WP2.ES.PP1.722261</t>
  </si>
  <si>
    <t>WP2.ES.PP2.722262</t>
  </si>
  <si>
    <t>WP2.ES.PP3.722263</t>
  </si>
  <si>
    <t>WP2.ES.PP4.722264</t>
  </si>
  <si>
    <t>WP2.ES.PP5.722265</t>
  </si>
  <si>
    <t>WP2.ES.PP6.722266</t>
  </si>
  <si>
    <t>WP2.ES.PP7.722267</t>
  </si>
  <si>
    <t>WP3.ST.LEP.722253</t>
  </si>
  <si>
    <t>WP3.ST.PP1.722261</t>
  </si>
  <si>
    <t>WP3.ST.PP2.722262</t>
  </si>
  <si>
    <t>WP3.ST.PP3.722263</t>
  </si>
  <si>
    <t>WP3.ST.PP4.722264</t>
  </si>
  <si>
    <t>WP3.ST.PP5.722265</t>
  </si>
  <si>
    <t>WP3.ST.PP6.722266</t>
  </si>
  <si>
    <t>WP3.ST.PP7.722267</t>
  </si>
  <si>
    <t>WP3.EC.LEP.722253</t>
  </si>
  <si>
    <t>WP3.EC.PP1.722261</t>
  </si>
  <si>
    <t>WP3.EC.PP2.722262</t>
  </si>
  <si>
    <t>WP3.EC.PP3.722263</t>
  </si>
  <si>
    <t>WP3.EC.PP4.722264</t>
  </si>
  <si>
    <t>WP3.EC.PP5.722265</t>
  </si>
  <si>
    <t>WP3.EC.PP6.722266</t>
  </si>
  <si>
    <t>WP3.EC.PP7.722267</t>
  </si>
  <si>
    <t>WP3.IW.LEP.722253</t>
  </si>
  <si>
    <t>WP3.IW.PP1.722261</t>
  </si>
  <si>
    <t>WP3.IW.PP2.722262</t>
  </si>
  <si>
    <t>WP3.IW.PP3.722263</t>
  </si>
  <si>
    <t>WP3.IW.PP4.722264</t>
  </si>
  <si>
    <t>WP3.IW.PP5.722265</t>
  </si>
  <si>
    <t>WP3.IW.PP6.722266</t>
  </si>
  <si>
    <t>WP3.IW.PP7.722267</t>
  </si>
  <si>
    <t>WP3.ES.LEP.722253</t>
  </si>
  <si>
    <t>WP3.ES.PP1.722261</t>
  </si>
  <si>
    <t>WP3.ES.PP2.722262</t>
  </si>
  <si>
    <t>WP3.ES.PP3.722263</t>
  </si>
  <si>
    <t>WP3.ES.PP4.722264</t>
  </si>
  <si>
    <t>WP3.ES.PP5.722265</t>
  </si>
  <si>
    <t>WP3.ES.PP6.722266</t>
  </si>
  <si>
    <t>WP3.ES.PP7.722267</t>
  </si>
  <si>
    <t>WP4.ST.LEP.722253</t>
  </si>
  <si>
    <t>WP4.ST.PP1.722261</t>
  </si>
  <si>
    <t>WP4.ST.PP2.722262</t>
  </si>
  <si>
    <t>WP4.ST.PP3.722263</t>
  </si>
  <si>
    <t>WP4.ST.PP4.722264</t>
  </si>
  <si>
    <t>WP4.ST.PP5.722265</t>
  </si>
  <si>
    <t>WP4.ST.PP6.722266</t>
  </si>
  <si>
    <t>WP4.ST.PP7.722267</t>
  </si>
  <si>
    <t>WP4.EC.LEP.722253</t>
  </si>
  <si>
    <t>WP4.EC.PP1.722261</t>
  </si>
  <si>
    <t>WP4.EC.PP2.722262</t>
  </si>
  <si>
    <t>WP4.EC.PP3.722263</t>
  </si>
  <si>
    <t>WP4.EC.PP4.722264</t>
  </si>
  <si>
    <t>WP4.EC.PP5.722265</t>
  </si>
  <si>
    <t>WP4.EC.PP6.722266</t>
  </si>
  <si>
    <t>WP4.EC.PP7.722267</t>
  </si>
  <si>
    <t>WP4.IW.LEP.722253</t>
  </si>
  <si>
    <t>WP4.IW.PP1.722261</t>
  </si>
  <si>
    <t>WP4.IW.PP2.722262</t>
  </si>
  <si>
    <t>WP4.IW.PP3.722263</t>
  </si>
  <si>
    <t>WP4.IW.PP4.722264</t>
  </si>
  <si>
    <t>WP4.IW.PP5.722265</t>
  </si>
  <si>
    <t>WP4.IW.PP6.722266</t>
  </si>
  <si>
    <t>WP4.IW.PP7.722267</t>
  </si>
  <si>
    <t>WP4.ES.LEP.722253</t>
  </si>
  <si>
    <t>WP4.ES.PP1.722261</t>
  </si>
  <si>
    <t>WP4.ES.PP2.722262</t>
  </si>
  <si>
    <t>WP4.ES.PP3.722263</t>
  </si>
  <si>
    <t>WP4.ES.PP4.722264</t>
  </si>
  <si>
    <t>WP4.ES.PP5.722265</t>
  </si>
  <si>
    <t>WP4.ES.PP6.722266</t>
  </si>
  <si>
    <t>WP4.ES.PP7.722267</t>
  </si>
  <si>
    <t>WP5.ST.LEP.722253</t>
  </si>
  <si>
    <t>WP5.ST.PP1.722261</t>
  </si>
  <si>
    <t>WP5.ST.PP2.722262</t>
  </si>
  <si>
    <t>WP5.ST.PP3.722263</t>
  </si>
  <si>
    <t>WP5.ST.PP4.722264</t>
  </si>
  <si>
    <t>WP5.ST.PP5.722265</t>
  </si>
  <si>
    <t>WP5.ST.PP6.722266</t>
  </si>
  <si>
    <t>WP5.ST.PP7.722267</t>
  </si>
  <si>
    <t>WP5.EC.LEP.722253</t>
  </si>
  <si>
    <t>WP5.EC.PP1.722261</t>
  </si>
  <si>
    <t>WP5.EC.PP2.722262</t>
  </si>
  <si>
    <t>WP5.EC.PP3.722263</t>
  </si>
  <si>
    <t>WP5.EC.PP4.722264</t>
  </si>
  <si>
    <t>WP5.EC.PP5.722265</t>
  </si>
  <si>
    <t>WP5.EC.PP6.722266</t>
  </si>
  <si>
    <t>WP5.EC.PP7.722267</t>
  </si>
  <si>
    <t>WP5.IW.LEP.722253</t>
  </si>
  <si>
    <t>WP5.IW.PP1.722261</t>
  </si>
  <si>
    <t>WP5.IW.PP2.722262</t>
  </si>
  <si>
    <t>WP5.IW.PP3.722263</t>
  </si>
  <si>
    <t>WP5.IW.PP4.722264</t>
  </si>
  <si>
    <t>WP5.IW.PP5.722265</t>
  </si>
  <si>
    <t>WP5.IW.PP6.722266</t>
  </si>
  <si>
    <t>WP5.IW.PP7.722267</t>
  </si>
  <si>
    <t>WP5.ES.LEP.722253</t>
  </si>
  <si>
    <t>WP5.ES.PP1.722261</t>
  </si>
  <si>
    <t>WP5.ES.PP2.722262</t>
  </si>
  <si>
    <t>WP5.ES.PP3.722263</t>
  </si>
  <si>
    <t>WP5.ES.PP4.722264</t>
  </si>
  <si>
    <t>WP5.ES.PP5.722265</t>
  </si>
  <si>
    <t>WP5.ES.PP6.722266</t>
  </si>
  <si>
    <t>WP5.ES.PP7.722267</t>
  </si>
  <si>
    <t>WP6.ST.LEP.722253</t>
  </si>
  <si>
    <t>WP6.ST.PP1.722261</t>
  </si>
  <si>
    <t>WP6.ST.PP2.722262</t>
  </si>
  <si>
    <t>WP6.ST.PP3.722263</t>
  </si>
  <si>
    <t>WP6.ST.PP4.722264</t>
  </si>
  <si>
    <t>WP6.ST.PP5.722265</t>
  </si>
  <si>
    <t>WP6.ST.PP6.722266</t>
  </si>
  <si>
    <t>WP6.ST.PP7.722267</t>
  </si>
  <si>
    <t>WP6.EC.LEP.722253</t>
  </si>
  <si>
    <t>WP6.EC.PP1.722261</t>
  </si>
  <si>
    <t>WP6.EC.PP2.722262</t>
  </si>
  <si>
    <t>WP6.EC.PP3.722263</t>
  </si>
  <si>
    <t>WP6.EC.PP4.722264</t>
  </si>
  <si>
    <t>WP6.EC.PP5.722265</t>
  </si>
  <si>
    <t>WP6.EC.PP6.722266</t>
  </si>
  <si>
    <t>WP6.EC.PP7.722267</t>
  </si>
  <si>
    <t>WP6.IW.LEP.722253</t>
  </si>
  <si>
    <t>WP6.IW.PP1.722261</t>
  </si>
  <si>
    <t>WP6.IW.PP2.722262</t>
  </si>
  <si>
    <t>WP6.IW.PP3.722263</t>
  </si>
  <si>
    <t>WP6.IW.PP4.722264</t>
  </si>
  <si>
    <t>WP6.IW.PP5.722265</t>
  </si>
  <si>
    <t>WP6.IW.PP6.722266</t>
  </si>
  <si>
    <t>WP6.ES.LEP.722253</t>
  </si>
  <si>
    <t>WP6.ES.PP1.722261</t>
  </si>
  <si>
    <t>WP6.ES.PP2.722262</t>
  </si>
  <si>
    <t>WP6.ES.PP3.722263</t>
  </si>
  <si>
    <t>WP6.ES.PP4.722264</t>
  </si>
  <si>
    <t>WP6.ES.PP5.722265</t>
  </si>
  <si>
    <t>WP6.ES.PP6.722266</t>
  </si>
  <si>
    <t>WP6.ES.PP7.722267</t>
  </si>
  <si>
    <t>Totale complessivo</t>
  </si>
  <si>
    <t>Totale</t>
  </si>
  <si>
    <t>WP1.ST.LEP.723253</t>
  </si>
  <si>
    <t>Lignes budgétaires</t>
  </si>
  <si>
    <t>Semestre de paiement</t>
  </si>
  <si>
    <t>Code de ligne budgétaire</t>
  </si>
  <si>
    <t>GT</t>
  </si>
  <si>
    <t>Catégorie de coût</t>
  </si>
  <si>
    <t>Partenaire N.</t>
  </si>
  <si>
    <t>Brève description</t>
  </si>
  <si>
    <t>Justification des coûts estimés et comment cette ligne budgétaire contribue à la réalisation d'un résultat spécifique</t>
  </si>
  <si>
    <t>Coûts totaux (en EUR)</t>
  </si>
  <si>
    <t>GT1</t>
  </si>
  <si>
    <t>Frais de personnel</t>
  </si>
  <si>
    <t>Coordinateur de projet</t>
  </si>
  <si>
    <t>X</t>
  </si>
  <si>
    <t>Ressources humaines impliquées dans la gestion du GT1</t>
  </si>
  <si>
    <t>Coûts d'équipement</t>
  </si>
  <si>
    <t>Matériel nécessaire à la gestion du GT1</t>
  </si>
  <si>
    <t>Coûts de l’expertise et des services externes</t>
  </si>
  <si>
    <t>Frais d'audit</t>
  </si>
  <si>
    <t>Expertise et services externes nécessaires à la gestion du GT1</t>
  </si>
  <si>
    <t>GT2</t>
  </si>
  <si>
    <t>Responsable de la communication</t>
  </si>
  <si>
    <t>Ressources humaines impliquées dans le GT2 Communication</t>
  </si>
  <si>
    <t>Équipement nécessaire à la communication GT2</t>
  </si>
  <si>
    <t>Expertise et services externes nécessaires à la communication du GT2</t>
  </si>
  <si>
    <t>GT3</t>
  </si>
  <si>
    <t>Ressources humaines impliquées dans le GT3</t>
  </si>
  <si>
    <t>Matériel nécessaire au GT3</t>
  </si>
  <si>
    <t>Coûts des infrastructures et des travaux</t>
  </si>
  <si>
    <t>Infrastructures et travaux nécessaires au GT3</t>
  </si>
  <si>
    <t>Expertise et services externes nécessaires au GT3</t>
  </si>
  <si>
    <t>GT4</t>
  </si>
  <si>
    <t>Ressources humaines impliquées dans le GT4</t>
  </si>
  <si>
    <t>Matériel nécessaire au GT4</t>
  </si>
  <si>
    <t>Infrastructures et travaux nécessaires au GT4</t>
  </si>
  <si>
    <t>Expertise et services externes nécessaires au GT4</t>
  </si>
  <si>
    <t>GT5</t>
  </si>
  <si>
    <t>Ressources humaines impliquées dans le GT5</t>
  </si>
  <si>
    <t>Matériel nécessaire au GT5</t>
  </si>
  <si>
    <t>Infrastructures et travaux nécessaires au GT5</t>
  </si>
  <si>
    <t>Expertise et services externes nécessaires au GT5</t>
  </si>
  <si>
    <t>GT6</t>
  </si>
  <si>
    <t>Ressources humaines impliquées dans le GT6</t>
  </si>
  <si>
    <t>Matériel nécessaire au GT6</t>
  </si>
  <si>
    <t>Infrastructures et travaux nécessaires au GT6</t>
  </si>
  <si>
    <t>Expertise et services externes nécessaires au GT6</t>
  </si>
  <si>
    <t>NE PAS AJOUTER DE LIGNES BUDGÉTAIRES SOUS CE POINT (RANGÉE 188)</t>
  </si>
  <si>
    <t>COÛTS DIRECTS SOUS-TOTAUX</t>
  </si>
  <si>
    <t>Budget par catégorie de coûts</t>
  </si>
  <si>
    <t>Partenaire</t>
  </si>
  <si>
    <t>Sous-total des coûts directs</t>
  </si>
  <si>
    <t>Frais de déplacement et d'hébergement (forfaitaire 15% des frais de personnel)</t>
  </si>
  <si>
    <t>Coûts totaux directs + forfaitaires (Coûts éligibles)</t>
  </si>
  <si>
    <t>Sous-total coûts directs %</t>
  </si>
  <si>
    <t>Sous-total coûts éligibles %</t>
  </si>
  <si>
    <t>Budget par Groupe de Tâches</t>
  </si>
  <si>
    <t>CO-FINANCEMENT</t>
  </si>
  <si>
    <t>Partenariat</t>
  </si>
  <si>
    <t>Coûts totaux</t>
  </si>
  <si>
    <t>Cofinancement</t>
  </si>
  <si>
    <t>% géré par chaque organisation</t>
  </si>
  <si>
    <t>Montant (€)</t>
  </si>
  <si>
    <t xml:space="preserve"> % fourni par chaque organisation</t>
  </si>
  <si>
    <t>Source de financement (sélectionnez-en une dans le menu)</t>
  </si>
  <si>
    <t>Nom et conditions (le cas échéant)</t>
  </si>
  <si>
    <t>Ressources humaines</t>
  </si>
  <si>
    <t>CONTRUBUTIONS TOTALES</t>
  </si>
  <si>
    <t>Justification de la règle des 50 %</t>
  </si>
  <si>
    <t>Lieu de mise en œuvre (Pays)</t>
  </si>
  <si>
    <t xml:space="preserve"> Description des activités</t>
  </si>
  <si>
    <t>Coûts de l'activité (en euros)</t>
  </si>
  <si>
    <t>% du coût total éligible</t>
  </si>
  <si>
    <t>TOTAL DES COÛTS DIRECTS ÉLIGIBLES DU PROJET</t>
  </si>
  <si>
    <t>Coûts directs totaux pour les pays de l’UE :</t>
  </si>
  <si>
    <t>Coûts directs totaux pour les pays de l’UE pour les activités mises en œuvre dans les PPM :</t>
  </si>
  <si>
    <t>Coûts directs totaux PPM + coûts directs pays de l'UE pour les activités mises en œuvre dans les PPM :</t>
  </si>
  <si>
    <t>Sous-total des coûts directs :</t>
  </si>
  <si>
    <t>Somma di Coûts totaux (en EUR)</t>
  </si>
  <si>
    <t>Frais de personnel Totale</t>
  </si>
  <si>
    <t>Coûts d'équipement Totale</t>
  </si>
  <si>
    <t>Coûts de l’expertise et des services externes Totale</t>
  </si>
  <si>
    <t>Coûts des infrastructures et des travaux Totale</t>
  </si>
  <si>
    <t>GT1 Totale</t>
  </si>
  <si>
    <t>GT2 Totale</t>
  </si>
  <si>
    <t>GT3 Totale</t>
  </si>
  <si>
    <t>GT4 Totale</t>
  </si>
  <si>
    <t>GT5 Totale</t>
  </si>
  <si>
    <t>GT6 Totale</t>
  </si>
  <si>
    <t>ChefDeFile</t>
  </si>
  <si>
    <t>CF</t>
  </si>
  <si>
    <t>Frais administratifs (forfaitaire 15% des frais de personnel)</t>
  </si>
  <si>
    <t>Budget par Groupe de Tâches &amp; Réalisations</t>
  </si>
  <si>
    <t>GT1 - Gestion et coordination</t>
  </si>
  <si>
    <t>GT2 - Communication et dissémination</t>
  </si>
  <si>
    <t>GT3 - Le but de ce GT est…..</t>
  </si>
  <si>
    <t>GT4 - Le but de ce GT est…..</t>
  </si>
  <si>
    <t>GT5 - Le but de ce GT est…..</t>
  </si>
  <si>
    <t>GT6 - Le but de ce GT est…..</t>
  </si>
  <si>
    <t>Réalisation 1.1</t>
  </si>
  <si>
    <t>Réalisation 1.2</t>
  </si>
  <si>
    <t>Réalisation 1.3</t>
  </si>
  <si>
    <t>Réalisation 1.4</t>
  </si>
  <si>
    <t>Réalisation 1.5</t>
  </si>
  <si>
    <t>Réalisation 2.1</t>
  </si>
  <si>
    <t>Réalisation 2.2</t>
  </si>
  <si>
    <t>Réalisation 2.3</t>
  </si>
  <si>
    <t>Réalisation 2.4</t>
  </si>
  <si>
    <t>Réalisation 3.1</t>
  </si>
  <si>
    <t>Réalisation 3.2</t>
  </si>
  <si>
    <t>Réalisation 3.3</t>
  </si>
  <si>
    <t>Réalisation 3.4</t>
  </si>
  <si>
    <t>Réalisation 4.1</t>
  </si>
  <si>
    <t>Réalisation 4.2</t>
  </si>
  <si>
    <t>Réalisation 4.3</t>
  </si>
  <si>
    <t>Réalisation 4.4</t>
  </si>
  <si>
    <t>Réalisation 5.1</t>
  </si>
  <si>
    <t>Réalisation 5.2</t>
  </si>
  <si>
    <t>Réalisation 5.3</t>
  </si>
  <si>
    <t>Réalisation 6.1</t>
  </si>
  <si>
    <t>Réalisation 6.2</t>
  </si>
  <si>
    <t>Réalisation 6.3</t>
  </si>
  <si>
    <t>Réalisation 6.4</t>
  </si>
  <si>
    <t>Réalisation 5.4</t>
  </si>
  <si>
    <t>Total Réalisations</t>
  </si>
  <si>
    <t>Contribution UE</t>
  </si>
  <si>
    <t>Recettes</t>
  </si>
  <si>
    <t>Fonds propres</t>
  </si>
  <si>
    <t>Contribution d'autres institutions ou Etats membres de l'UE</t>
  </si>
  <si>
    <t>Contribution de Pays Partenaires Méditerranéens</t>
  </si>
  <si>
    <t>Contribution d'autres organismes</t>
  </si>
  <si>
    <t>Coûts directs totaux pour les Pays Partenaires Méditerranéens (PPM)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</si>
</sst>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9" formatCode="_-&quot;€&quot;\ * #,##0.00_-;\-&quot;€&quot;\ * #,##0.00_-;_-&quot;€&quot;\ * &quot;-&quot;??_-;_-@_-"/>
    <numFmt numFmtId="170" formatCode="&quot;€&quot;\ #,##0"/>
    <numFmt numFmtId="171" formatCode="&quot;€&quot;\ #,##0.00"/>
    <numFmt numFmtId="172" formatCode="_-* #,##0.00_-;\-* #,##0.00_-;_-* \-??_-;_-@_-"/>
    <numFmt numFmtId="173" formatCode="0.0%"/>
    <numFmt numFmtId="179" formatCode="#,##0.00\ &quot;€&quot;"/>
  </numFmts>
  <fonts count="55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indexed="62"/>
      <name val="Calibri"/>
      <family val="2"/>
      <charset val="161"/>
    </font>
    <font>
      <sz val="11"/>
      <color indexed="8"/>
      <name val="Calibri"/>
      <family val="2"/>
      <charset val="238"/>
    </font>
    <font>
      <b/>
      <sz val="11"/>
      <color indexed="63"/>
      <name val="Calibri"/>
      <family val="2"/>
      <charset val="161"/>
    </font>
    <font>
      <sz val="1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22"/>
      <name val="Calibri"/>
      <family val="2"/>
    </font>
    <font>
      <b/>
      <sz val="14"/>
      <color indexed="8"/>
      <name val="Calibri"/>
      <family val="2"/>
    </font>
    <font>
      <sz val="12"/>
      <name val="Calibri"/>
      <family val="2"/>
    </font>
    <font>
      <b/>
      <sz val="10"/>
      <color indexed="10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</font>
    <font>
      <b/>
      <sz val="10"/>
      <color indexed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8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23">
    <xf numFmtId="0" fontId="0" fillId="0" borderId="0"/>
    <xf numFmtId="172" fontId="9" fillId="0" borderId="0" applyFill="0" applyBorder="0" applyAlignment="0" applyProtection="0"/>
    <xf numFmtId="0" fontId="4" fillId="2" borderId="1" applyNumberFormat="0" applyAlignment="0" applyProtection="0"/>
    <xf numFmtId="0" fontId="10" fillId="2" borderId="1" applyNumberFormat="0" applyAlignment="0" applyProtection="0"/>
    <xf numFmtId="43" fontId="2" fillId="0" borderId="0" applyFill="0" applyBorder="0" applyAlignment="0" applyProtection="0"/>
    <xf numFmtId="43" fontId="6" fillId="0" borderId="0" applyFill="0" applyBorder="0" applyAlignment="0" applyProtection="0"/>
    <xf numFmtId="172" fontId="9" fillId="0" borderId="0" applyFill="0" applyBorder="0" applyAlignment="0" applyProtection="0"/>
    <xf numFmtId="43" fontId="2" fillId="0" borderId="0" applyFill="0" applyBorder="0" applyAlignment="0" applyProtection="0"/>
    <xf numFmtId="0" fontId="9" fillId="0" borderId="0"/>
    <xf numFmtId="0" fontId="11" fillId="0" borderId="0"/>
    <xf numFmtId="0" fontId="3" fillId="0" borderId="0"/>
    <xf numFmtId="0" fontId="8" fillId="0" borderId="0"/>
    <xf numFmtId="0" fontId="1" fillId="0" borderId="0"/>
    <xf numFmtId="0" fontId="25" fillId="0" borderId="0"/>
    <xf numFmtId="0" fontId="9" fillId="0" borderId="0"/>
    <xf numFmtId="0" fontId="25" fillId="0" borderId="0"/>
    <xf numFmtId="0" fontId="26" fillId="0" borderId="0"/>
    <xf numFmtId="0" fontId="5" fillId="3" borderId="2" applyNumberFormat="0" applyAlignment="0" applyProtection="0"/>
    <xf numFmtId="0" fontId="12" fillId="3" borderId="2" applyNumberFormat="0" applyAlignment="0" applyProtection="0"/>
    <xf numFmtId="9" fontId="9" fillId="0" borderId="0" applyFill="0" applyBorder="0" applyAlignment="0" applyProtection="0"/>
    <xf numFmtId="9" fontId="6" fillId="0" borderId="0" applyFill="0" applyBorder="0" applyAlignment="0" applyProtection="0"/>
    <xf numFmtId="9" fontId="2" fillId="0" borderId="0" applyFill="0" applyBorder="0" applyAlignment="0" applyProtection="0"/>
    <xf numFmtId="169" fontId="2" fillId="0" borderId="0" applyFont="0" applyFill="0" applyBorder="0" applyAlignment="0" applyProtection="0"/>
  </cellStyleXfs>
  <cellXfs count="231">
    <xf numFmtId="0" fontId="0" fillId="0" borderId="0" xfId="0"/>
    <xf numFmtId="0" fontId="29" fillId="8" borderId="0" xfId="0" applyFont="1" applyFill="1" applyAlignment="1" applyProtection="1">
      <alignment vertical="center" wrapText="1"/>
      <protection locked="0"/>
    </xf>
    <xf numFmtId="0" fontId="29" fillId="8" borderId="0" xfId="0" applyFont="1" applyFill="1" applyAlignment="1" applyProtection="1">
      <alignment vertical="center"/>
      <protection locked="0"/>
    </xf>
    <xf numFmtId="4" fontId="29" fillId="8" borderId="0" xfId="0" applyNumberFormat="1" applyFont="1" applyFill="1" applyBorder="1" applyAlignment="1" applyProtection="1">
      <alignment vertical="center"/>
      <protection locked="0"/>
    </xf>
    <xf numFmtId="4" fontId="29" fillId="8" borderId="0" xfId="5" applyNumberFormat="1" applyFont="1" applyFill="1" applyBorder="1" applyAlignment="1" applyProtection="1">
      <alignment vertical="center"/>
      <protection locked="0"/>
    </xf>
    <xf numFmtId="0" fontId="29" fillId="8" borderId="0" xfId="0" applyFont="1" applyFill="1" applyAlignment="1" applyProtection="1">
      <alignment horizontal="center" vertical="center"/>
      <protection locked="0"/>
    </xf>
    <xf numFmtId="4" fontId="29" fillId="8" borderId="0" xfId="0" applyNumberFormat="1" applyFont="1" applyFill="1" applyBorder="1" applyAlignment="1" applyProtection="1">
      <alignment horizontal="center" vertical="center"/>
      <protection locked="0"/>
    </xf>
    <xf numFmtId="4" fontId="29" fillId="8" borderId="0" xfId="5" applyNumberFormat="1" applyFont="1" applyFill="1" applyBorder="1" applyAlignment="1" applyProtection="1">
      <alignment horizontal="center" vertical="center"/>
      <protection locked="0"/>
    </xf>
    <xf numFmtId="0" fontId="30" fillId="8" borderId="0" xfId="10" applyFont="1" applyFill="1" applyBorder="1" applyAlignment="1">
      <alignment vertical="center"/>
    </xf>
    <xf numFmtId="0" fontId="29" fillId="8" borderId="0" xfId="0" applyFont="1" applyFill="1" applyAlignment="1">
      <alignment vertical="center"/>
    </xf>
    <xf numFmtId="0" fontId="31" fillId="8" borderId="0" xfId="0" applyFont="1" applyFill="1" applyAlignment="1" applyProtection="1">
      <alignment vertical="center"/>
      <protection hidden="1"/>
    </xf>
    <xf numFmtId="0" fontId="30" fillId="8" borderId="0" xfId="10" applyFont="1" applyFill="1" applyBorder="1" applyAlignment="1">
      <alignment vertical="center" wrapText="1"/>
    </xf>
    <xf numFmtId="0" fontId="29" fillId="8" borderId="0" xfId="0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hidden="1"/>
    </xf>
    <xf numFmtId="3" fontId="29" fillId="8" borderId="0" xfId="0" applyNumberFormat="1" applyFont="1" applyFill="1" applyAlignment="1">
      <alignment vertical="center"/>
    </xf>
    <xf numFmtId="3" fontId="29" fillId="0" borderId="0" xfId="0" applyNumberFormat="1" applyFont="1" applyAlignment="1">
      <alignment vertical="center"/>
    </xf>
    <xf numFmtId="0" fontId="32" fillId="0" borderId="0" xfId="10" applyFont="1" applyFill="1" applyAlignment="1">
      <alignment vertical="center"/>
    </xf>
    <xf numFmtId="0" fontId="32" fillId="0" borderId="0" xfId="10" applyFont="1" applyAlignment="1">
      <alignment vertical="center"/>
    </xf>
    <xf numFmtId="0" fontId="33" fillId="0" borderId="0" xfId="10" applyFont="1" applyAlignment="1">
      <alignment vertical="center"/>
    </xf>
    <xf numFmtId="0" fontId="34" fillId="8" borderId="0" xfId="0" applyFont="1" applyFill="1" applyAlignment="1" applyProtection="1">
      <alignment horizontal="left" vertical="center"/>
      <protection locked="0"/>
    </xf>
    <xf numFmtId="0" fontId="29" fillId="8" borderId="0" xfId="0" applyFont="1" applyFill="1" applyAlignment="1" applyProtection="1">
      <alignment horizontal="left" vertical="center" wrapText="1"/>
      <protection locked="0"/>
    </xf>
    <xf numFmtId="0" fontId="29" fillId="8" borderId="0" xfId="0" applyFont="1" applyFill="1" applyAlignment="1" applyProtection="1">
      <alignment horizontal="left" vertical="center"/>
      <protection locked="0"/>
    </xf>
    <xf numFmtId="0" fontId="32" fillId="0" borderId="0" xfId="10" applyFont="1" applyAlignment="1">
      <alignment horizontal="center" vertical="center"/>
    </xf>
    <xf numFmtId="0" fontId="32" fillId="0" borderId="0" xfId="10" applyFont="1" applyAlignment="1">
      <alignment horizontal="center" vertical="center" wrapText="1"/>
    </xf>
    <xf numFmtId="0" fontId="35" fillId="8" borderId="0" xfId="0" applyFont="1" applyFill="1" applyAlignment="1" applyProtection="1">
      <alignment vertical="center"/>
      <protection locked="0"/>
    </xf>
    <xf numFmtId="0" fontId="29" fillId="9" borderId="0" xfId="0" applyFont="1" applyFill="1" applyBorder="1" applyAlignment="1" applyProtection="1">
      <alignment horizontal="left" vertical="center" wrapText="1"/>
      <protection locked="0"/>
    </xf>
    <xf numFmtId="0" fontId="29" fillId="9" borderId="0" xfId="0" applyFont="1" applyFill="1" applyBorder="1" applyAlignment="1" applyProtection="1">
      <alignment vertical="center"/>
      <protection locked="0"/>
    </xf>
    <xf numFmtId="0" fontId="32" fillId="9" borderId="0" xfId="10" applyFont="1" applyFill="1" applyBorder="1" applyAlignment="1">
      <alignment horizontal="right" vertical="center"/>
    </xf>
    <xf numFmtId="0" fontId="36" fillId="8" borderId="0" xfId="0" applyFont="1" applyFill="1" applyAlignment="1" applyProtection="1">
      <alignment vertical="center"/>
      <protection locked="0"/>
    </xf>
    <xf numFmtId="173" fontId="2" fillId="0" borderId="0" xfId="20" applyNumberFormat="1" applyFont="1" applyAlignment="1">
      <alignment vertical="center"/>
    </xf>
    <xf numFmtId="171" fontId="37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38" fillId="0" borderId="0" xfId="10" applyFont="1" applyAlignment="1">
      <alignment vertical="center"/>
    </xf>
    <xf numFmtId="2" fontId="39" fillId="11" borderId="4" xfId="4" applyNumberFormat="1" applyFont="1" applyFill="1" applyBorder="1" applyAlignment="1" applyProtection="1">
      <alignment horizontal="left" vertical="center"/>
      <protection locked="0"/>
    </xf>
    <xf numFmtId="2" fontId="39" fillId="12" borderId="4" xfId="4" applyNumberFormat="1" applyFont="1" applyFill="1" applyBorder="1" applyAlignment="1" applyProtection="1">
      <alignment horizontal="left" vertical="center" wrapText="1"/>
      <protection locked="0"/>
    </xf>
    <xf numFmtId="10" fontId="7" fillId="12" borderId="4" xfId="20" applyNumberFormat="1" applyFont="1" applyFill="1" applyBorder="1" applyAlignment="1" applyProtection="1">
      <alignment horizontal="center" vertical="center"/>
    </xf>
    <xf numFmtId="2" fontId="39" fillId="11" borderId="5" xfId="4" applyNumberFormat="1" applyFont="1" applyFill="1" applyBorder="1" applyAlignment="1" applyProtection="1">
      <alignment vertical="center"/>
      <protection locked="0"/>
    </xf>
    <xf numFmtId="0" fontId="28" fillId="10" borderId="6" xfId="0" applyFont="1" applyFill="1" applyBorder="1" applyAlignment="1" applyProtection="1">
      <alignment horizontal="left" vertical="center"/>
      <protection locked="0"/>
    </xf>
    <xf numFmtId="0" fontId="13" fillId="8" borderId="0" xfId="0" applyFont="1" applyFill="1" applyAlignment="1" applyProtection="1">
      <alignment vertical="center"/>
      <protection hidden="1"/>
    </xf>
    <xf numFmtId="43" fontId="2" fillId="8" borderId="0" xfId="4" applyFill="1" applyAlignment="1">
      <alignment vertical="center"/>
    </xf>
    <xf numFmtId="43" fontId="2" fillId="0" borderId="0" xfId="4" applyAlignment="1">
      <alignment vertical="center"/>
    </xf>
    <xf numFmtId="43" fontId="2" fillId="8" borderId="0" xfId="4" applyFill="1" applyAlignment="1" applyProtection="1">
      <alignment horizontal="left" vertical="center"/>
      <protection locked="0"/>
    </xf>
    <xf numFmtId="170" fontId="19" fillId="8" borderId="0" xfId="12" applyNumberFormat="1" applyFont="1" applyFill="1" applyBorder="1" applyAlignment="1">
      <alignment horizontal="left" vertical="center"/>
    </xf>
    <xf numFmtId="0" fontId="13" fillId="8" borderId="0" xfId="0" applyFont="1" applyFill="1" applyAlignment="1">
      <alignment vertical="center"/>
    </xf>
    <xf numFmtId="0" fontId="17" fillId="3" borderId="3" xfId="0" applyFont="1" applyFill="1" applyBorder="1" applyAlignment="1" applyProtection="1">
      <alignment horizontal="center" vertical="center" wrapText="1"/>
      <protection hidden="1"/>
    </xf>
    <xf numFmtId="0" fontId="20" fillId="8" borderId="0" xfId="0" applyFont="1" applyFill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3" fontId="17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vertical="center"/>
      <protection hidden="1"/>
    </xf>
    <xf numFmtId="10" fontId="13" fillId="8" borderId="0" xfId="0" applyNumberFormat="1" applyFont="1" applyFill="1" applyAlignment="1" applyProtection="1">
      <alignment vertical="center"/>
      <protection hidden="1"/>
    </xf>
    <xf numFmtId="0" fontId="13" fillId="8" borderId="0" xfId="0" applyFont="1" applyFill="1" applyAlignment="1" applyProtection="1">
      <alignment horizontal="center" vertical="center"/>
      <protection hidden="1"/>
    </xf>
    <xf numFmtId="3" fontId="13" fillId="8" borderId="0" xfId="0" applyNumberFormat="1" applyFont="1" applyFill="1" applyAlignment="1" applyProtection="1">
      <alignment horizontal="center" vertical="center"/>
      <protection hidden="1"/>
    </xf>
    <xf numFmtId="0" fontId="13" fillId="8" borderId="0" xfId="0" applyFont="1" applyFill="1" applyAlignment="1" applyProtection="1">
      <alignment horizontal="center" vertical="center" wrapText="1"/>
      <protection hidden="1"/>
    </xf>
    <xf numFmtId="0" fontId="13" fillId="8" borderId="0" xfId="0" applyFont="1" applyFill="1" applyAlignment="1">
      <alignment horizontal="center" vertical="center"/>
    </xf>
    <xf numFmtId="3" fontId="13" fillId="8" borderId="0" xfId="0" applyNumberFormat="1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1" fillId="8" borderId="0" xfId="0" applyFont="1" applyFill="1" applyAlignment="1" applyProtection="1">
      <alignment horizontal="left" vertical="center" wrapText="1"/>
      <protection hidden="1"/>
    </xf>
    <xf numFmtId="0" fontId="21" fillId="8" borderId="0" xfId="0" applyFont="1" applyFill="1" applyAlignment="1" applyProtection="1">
      <alignment vertical="center" wrapText="1"/>
      <protection hidden="1"/>
    </xf>
    <xf numFmtId="0" fontId="21" fillId="8" borderId="0" xfId="0" applyFont="1" applyFill="1" applyAlignment="1" applyProtection="1">
      <alignment vertical="center"/>
      <protection hidden="1"/>
    </xf>
    <xf numFmtId="10" fontId="40" fillId="8" borderId="0" xfId="21" applyNumberFormat="1" applyFont="1" applyFill="1" applyAlignment="1">
      <alignment vertical="center"/>
    </xf>
    <xf numFmtId="0" fontId="41" fillId="8" borderId="0" xfId="0" applyFont="1" applyFill="1" applyAlignment="1" applyProtection="1">
      <alignment vertical="center"/>
      <protection hidden="1"/>
    </xf>
    <xf numFmtId="0" fontId="41" fillId="8" borderId="0" xfId="0" applyFont="1" applyFill="1" applyAlignment="1">
      <alignment horizontal="center" vertical="center"/>
    </xf>
    <xf numFmtId="171" fontId="35" fillId="13" borderId="4" xfId="0" applyNumberFormat="1" applyFont="1" applyFill="1" applyBorder="1" applyAlignment="1" applyProtection="1">
      <alignment horizontal="center" vertical="center"/>
    </xf>
    <xf numFmtId="171" fontId="39" fillId="11" borderId="4" xfId="4" applyNumberFormat="1" applyFont="1" applyFill="1" applyBorder="1" applyAlignment="1" applyProtection="1">
      <alignment horizontal="center" vertical="center"/>
    </xf>
    <xf numFmtId="171" fontId="39" fillId="12" borderId="4" xfId="4" applyNumberFormat="1" applyFont="1" applyFill="1" applyBorder="1" applyAlignment="1" applyProtection="1">
      <alignment horizontal="center" vertical="center"/>
    </xf>
    <xf numFmtId="171" fontId="39" fillId="11" borderId="3" xfId="4" applyNumberFormat="1" applyFont="1" applyFill="1" applyBorder="1" applyAlignment="1" applyProtection="1">
      <alignment horizontal="center" vertical="center"/>
    </xf>
    <xf numFmtId="0" fontId="17" fillId="3" borderId="7" xfId="0" applyFont="1" applyFill="1" applyBorder="1" applyAlignment="1" applyProtection="1">
      <alignment horizontal="left" vertical="center"/>
      <protection hidden="1"/>
    </xf>
    <xf numFmtId="171" fontId="35" fillId="11" borderId="3" xfId="0" applyNumberFormat="1" applyFont="1" applyFill="1" applyBorder="1" applyAlignment="1" applyProtection="1">
      <alignment horizontal="center" vertical="center"/>
      <protection hidden="1"/>
    </xf>
    <xf numFmtId="171" fontId="2" fillId="11" borderId="4" xfId="4" applyNumberFormat="1" applyFill="1" applyBorder="1" applyAlignment="1" applyProtection="1">
      <alignment horizontal="center" vertical="center"/>
      <protection hidden="1"/>
    </xf>
    <xf numFmtId="2" fontId="39" fillId="11" borderId="6" xfId="4" applyNumberFormat="1" applyFont="1" applyFill="1" applyBorder="1" applyAlignment="1" applyProtection="1">
      <alignment vertical="center"/>
      <protection locked="0"/>
    </xf>
    <xf numFmtId="0" fontId="22" fillId="6" borderId="8" xfId="0" applyFont="1" applyFill="1" applyBorder="1" applyAlignment="1" applyProtection="1">
      <alignment horizontal="center" vertical="center" wrapText="1"/>
      <protection hidden="1"/>
    </xf>
    <xf numFmtId="0" fontId="16" fillId="6" borderId="8" xfId="0" applyFont="1" applyFill="1" applyBorder="1" applyAlignment="1" applyProtection="1">
      <alignment horizontal="center" vertical="center" wrapText="1"/>
      <protection hidden="1"/>
    </xf>
    <xf numFmtId="0" fontId="16" fillId="6" borderId="9" xfId="0" applyFont="1" applyFill="1" applyBorder="1" applyAlignment="1" applyProtection="1">
      <alignment horizontal="center" vertical="center" wrapText="1"/>
      <protection hidden="1"/>
    </xf>
    <xf numFmtId="0" fontId="16" fillId="6" borderId="10" xfId="0" applyFont="1" applyFill="1" applyBorder="1" applyAlignment="1" applyProtection="1">
      <alignment horizontal="center" vertical="center" wrapText="1"/>
      <protection hidden="1"/>
    </xf>
    <xf numFmtId="170" fontId="16" fillId="6" borderId="11" xfId="0" applyNumberFormat="1" applyFont="1" applyFill="1" applyBorder="1" applyAlignment="1" applyProtection="1">
      <alignment horizontal="center" vertical="center" wrapText="1"/>
      <protection hidden="1"/>
    </xf>
    <xf numFmtId="0" fontId="16" fillId="5" borderId="12" xfId="0" applyFont="1" applyFill="1" applyBorder="1" applyAlignment="1" applyProtection="1">
      <alignment horizontal="center" vertical="center"/>
      <protection hidden="1"/>
    </xf>
    <xf numFmtId="0" fontId="16" fillId="5" borderId="13" xfId="0" applyFont="1" applyFill="1" applyBorder="1" applyAlignment="1" applyProtection="1">
      <alignment horizontal="center" vertical="center"/>
      <protection hidden="1"/>
    </xf>
    <xf numFmtId="0" fontId="16" fillId="5" borderId="14" xfId="0" applyFont="1" applyFill="1" applyBorder="1" applyAlignment="1" applyProtection="1">
      <alignment horizontal="center" vertical="center"/>
      <protection hidden="1"/>
    </xf>
    <xf numFmtId="0" fontId="13" fillId="4" borderId="15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16" xfId="0" applyFont="1" applyFill="1" applyBorder="1" applyAlignment="1" applyProtection="1">
      <alignment horizontal="center" vertical="center"/>
      <protection locked="0"/>
    </xf>
    <xf numFmtId="0" fontId="29" fillId="8" borderId="0" xfId="0" applyFont="1" applyFill="1" applyAlignment="1" applyProtection="1">
      <alignment horizontal="left" vertical="top"/>
      <protection locked="0"/>
    </xf>
    <xf numFmtId="0" fontId="35" fillId="8" borderId="0" xfId="0" applyFont="1" applyFill="1" applyAlignment="1" applyProtection="1">
      <alignment vertical="top"/>
      <protection locked="0"/>
    </xf>
    <xf numFmtId="4" fontId="29" fillId="8" borderId="0" xfId="0" applyNumberFormat="1" applyFont="1" applyFill="1" applyBorder="1" applyAlignment="1" applyProtection="1">
      <alignment horizontal="center" vertical="top"/>
      <protection locked="0"/>
    </xf>
    <xf numFmtId="4" fontId="29" fillId="8" borderId="0" xfId="5" applyNumberFormat="1" applyFont="1" applyFill="1" applyBorder="1" applyAlignment="1" applyProtection="1">
      <alignment horizontal="center" vertical="top"/>
      <protection locked="0"/>
    </xf>
    <xf numFmtId="0" fontId="29" fillId="8" borderId="0" xfId="0" applyFont="1" applyFill="1" applyAlignment="1" applyProtection="1">
      <alignment horizontal="center" vertical="top"/>
      <protection locked="0"/>
    </xf>
    <xf numFmtId="0" fontId="0" fillId="0" borderId="41" xfId="0" applyBorder="1"/>
    <xf numFmtId="0" fontId="0" fillId="0" borderId="42" xfId="0" applyBorder="1"/>
    <xf numFmtId="0" fontId="0" fillId="0" borderId="41" xfId="0" pivotButton="1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169" fontId="0" fillId="0" borderId="45" xfId="0" applyNumberFormat="1" applyBorder="1"/>
    <xf numFmtId="169" fontId="0" fillId="0" borderId="46" xfId="0" applyNumberFormat="1" applyBorder="1"/>
    <xf numFmtId="169" fontId="0" fillId="0" borderId="47" xfId="0" applyNumberFormat="1" applyBorder="1"/>
    <xf numFmtId="0" fontId="28" fillId="10" borderId="6" xfId="0" applyFont="1" applyFill="1" applyBorder="1" applyAlignment="1" applyProtection="1">
      <alignment horizontal="left" vertical="center" wrapText="1"/>
      <protection locked="0"/>
    </xf>
    <xf numFmtId="170" fontId="39" fillId="10" borderId="13" xfId="0" applyNumberFormat="1" applyFont="1" applyFill="1" applyBorder="1" applyAlignment="1" applyProtection="1">
      <alignment vertical="top" wrapText="1"/>
      <protection hidden="1"/>
    </xf>
    <xf numFmtId="0" fontId="28" fillId="10" borderId="12" xfId="0" applyFont="1" applyFill="1" applyBorder="1" applyAlignment="1" applyProtection="1">
      <alignment vertical="top"/>
      <protection locked="0"/>
    </xf>
    <xf numFmtId="0" fontId="28" fillId="10" borderId="13" xfId="0" applyFont="1" applyFill="1" applyBorder="1" applyAlignment="1" applyProtection="1">
      <alignment vertical="top" wrapText="1"/>
      <protection locked="0"/>
    </xf>
    <xf numFmtId="2" fontId="39" fillId="11" borderId="17" xfId="4" applyNumberFormat="1" applyFont="1" applyFill="1" applyBorder="1" applyAlignment="1" applyProtection="1">
      <alignment horizontal="left" vertical="center"/>
      <protection locked="0"/>
    </xf>
    <xf numFmtId="171" fontId="35" fillId="13" borderId="18" xfId="0" applyNumberFormat="1" applyFont="1" applyFill="1" applyBorder="1" applyAlignment="1" applyProtection="1">
      <alignment horizontal="center" vertical="center"/>
    </xf>
    <xf numFmtId="171" fontId="39" fillId="11" borderId="18" xfId="4" applyNumberFormat="1" applyFont="1" applyFill="1" applyBorder="1" applyAlignment="1" applyProtection="1">
      <alignment horizontal="center" vertical="center"/>
    </xf>
    <xf numFmtId="171" fontId="39" fillId="11" borderId="19" xfId="4" applyNumberFormat="1" applyFont="1" applyFill="1" applyBorder="1" applyAlignment="1" applyProtection="1">
      <alignment horizontal="center" vertical="center"/>
    </xf>
    <xf numFmtId="2" fontId="39" fillId="11" borderId="20" xfId="4" applyNumberFormat="1" applyFont="1" applyFill="1" applyBorder="1" applyAlignment="1" applyProtection="1">
      <alignment horizontal="left" vertical="center"/>
      <protection locked="0"/>
    </xf>
    <xf numFmtId="171" fontId="39" fillId="11" borderId="16" xfId="4" applyNumberFormat="1" applyFont="1" applyFill="1" applyBorder="1" applyAlignment="1" applyProtection="1">
      <alignment horizontal="center" vertical="center"/>
    </xf>
    <xf numFmtId="2" fontId="39" fillId="12" borderId="15" xfId="4" applyNumberFormat="1" applyFont="1" applyFill="1" applyBorder="1" applyAlignment="1" applyProtection="1">
      <alignment horizontal="left" vertical="center" wrapText="1"/>
      <protection locked="0"/>
    </xf>
    <xf numFmtId="10" fontId="7" fillId="12" borderId="16" xfId="20" applyNumberFormat="1" applyFont="1" applyFill="1" applyBorder="1" applyAlignment="1" applyProtection="1">
      <alignment horizontal="center" vertical="center"/>
    </xf>
    <xf numFmtId="2" fontId="39" fillId="12" borderId="21" xfId="4" applyNumberFormat="1" applyFont="1" applyFill="1" applyBorder="1" applyAlignment="1" applyProtection="1">
      <alignment horizontal="left" vertical="center" wrapText="1"/>
      <protection locked="0"/>
    </xf>
    <xf numFmtId="10" fontId="7" fillId="12" borderId="22" xfId="20" applyNumberFormat="1" applyFont="1" applyFill="1" applyBorder="1" applyAlignment="1" applyProtection="1">
      <alignment horizontal="center" vertical="center"/>
    </xf>
    <xf numFmtId="10" fontId="7" fillId="12" borderId="23" xfId="20" applyNumberFormat="1" applyFont="1" applyFill="1" applyBorder="1" applyAlignment="1" applyProtection="1">
      <alignment horizontal="center" vertical="center"/>
    </xf>
    <xf numFmtId="0" fontId="17" fillId="3" borderId="20" xfId="0" applyFont="1" applyFill="1" applyBorder="1" applyAlignment="1" applyProtection="1">
      <alignment horizontal="center" vertical="center" wrapText="1"/>
      <protection hidden="1"/>
    </xf>
    <xf numFmtId="3" fontId="17" fillId="3" borderId="24" xfId="0" applyNumberFormat="1" applyFont="1" applyFill="1" applyBorder="1" applyAlignment="1" applyProtection="1">
      <alignment horizontal="center" vertical="center" wrapText="1"/>
      <protection hidden="1"/>
    </xf>
    <xf numFmtId="171" fontId="35" fillId="11" borderId="20" xfId="0" applyNumberFormat="1" applyFont="1" applyFill="1" applyBorder="1" applyAlignment="1" applyProtection="1">
      <alignment horizontal="center" vertical="center"/>
      <protection hidden="1"/>
    </xf>
    <xf numFmtId="49" fontId="29" fillId="0" borderId="24" xfId="0" applyNumberFormat="1" applyFont="1" applyBorder="1" applyAlignment="1" applyProtection="1">
      <alignment horizontal="left" vertical="center"/>
      <protection locked="0"/>
    </xf>
    <xf numFmtId="10" fontId="29" fillId="11" borderId="24" xfId="21" applyNumberFormat="1" applyFont="1" applyFill="1" applyBorder="1" applyAlignment="1" applyProtection="1">
      <alignment horizontal="center" vertical="center"/>
      <protection hidden="1"/>
    </xf>
    <xf numFmtId="10" fontId="42" fillId="14" borderId="0" xfId="0" applyNumberFormat="1" applyFont="1" applyFill="1" applyBorder="1" applyAlignment="1" applyProtection="1">
      <alignment horizontal="center" vertical="center" wrapText="1"/>
      <protection hidden="1"/>
    </xf>
    <xf numFmtId="0" fontId="29" fillId="8" borderId="0" xfId="0" applyFont="1" applyFill="1" applyBorder="1" applyAlignment="1" applyProtection="1">
      <alignment vertical="center"/>
      <protection hidden="1"/>
    </xf>
    <xf numFmtId="171" fontId="35" fillId="11" borderId="25" xfId="0" applyNumberFormat="1" applyFont="1" applyFill="1" applyBorder="1" applyAlignment="1" applyProtection="1">
      <alignment horizontal="center" vertical="center"/>
      <protection hidden="1"/>
    </xf>
    <xf numFmtId="49" fontId="29" fillId="0" borderId="26" xfId="0" applyNumberFormat="1" applyFont="1" applyBorder="1" applyAlignment="1" applyProtection="1">
      <alignment horizontal="left" vertical="center"/>
      <protection locked="0"/>
    </xf>
    <xf numFmtId="0" fontId="16" fillId="3" borderId="27" xfId="0" applyFont="1" applyFill="1" applyBorder="1" applyAlignment="1" applyProtection="1">
      <alignment vertical="center" wrapText="1"/>
      <protection hidden="1"/>
    </xf>
    <xf numFmtId="10" fontId="43" fillId="11" borderId="23" xfId="21" applyNumberFormat="1" applyFont="1" applyFill="1" applyBorder="1" applyAlignment="1" applyProtection="1">
      <alignment horizontal="center" vertical="center" wrapText="1"/>
      <protection hidden="1"/>
    </xf>
    <xf numFmtId="0" fontId="17" fillId="3" borderId="28" xfId="0" applyFont="1" applyFill="1" applyBorder="1" applyAlignment="1" applyProtection="1">
      <alignment horizontal="center" vertical="center" wrapText="1"/>
      <protection hidden="1"/>
    </xf>
    <xf numFmtId="0" fontId="17" fillId="15" borderId="19" xfId="0" applyFont="1" applyFill="1" applyBorder="1" applyAlignment="1" applyProtection="1">
      <alignment horizontal="center" vertical="center" wrapText="1"/>
      <protection hidden="1"/>
    </xf>
    <xf numFmtId="3" fontId="17" fillId="3" borderId="20" xfId="0" applyNumberFormat="1" applyFont="1" applyFill="1" applyBorder="1" applyAlignment="1" applyProtection="1">
      <alignment horizontal="center" vertical="center" wrapText="1"/>
      <protection hidden="1"/>
    </xf>
    <xf numFmtId="0" fontId="17" fillId="3" borderId="24" xfId="0" applyFont="1" applyFill="1" applyBorder="1" applyAlignment="1" applyProtection="1">
      <alignment horizontal="center" vertical="center" wrapText="1"/>
      <protection hidden="1"/>
    </xf>
    <xf numFmtId="171" fontId="44" fillId="11" borderId="22" xfId="0" applyNumberFormat="1" applyFont="1" applyFill="1" applyBorder="1" applyAlignment="1" applyProtection="1">
      <alignment horizontal="center" vertical="center" wrapText="1"/>
      <protection hidden="1"/>
    </xf>
    <xf numFmtId="171" fontId="44" fillId="11" borderId="12" xfId="0" applyNumberFormat="1" applyFont="1" applyFill="1" applyBorder="1" applyAlignment="1" applyProtection="1">
      <alignment horizontal="center" vertical="center"/>
      <protection hidden="1"/>
    </xf>
    <xf numFmtId="171" fontId="44" fillId="12" borderId="4" xfId="4" applyNumberFormat="1" applyFont="1" applyFill="1" applyBorder="1" applyAlignment="1" applyProtection="1">
      <alignment horizontal="center" vertical="center"/>
    </xf>
    <xf numFmtId="171" fontId="44" fillId="12" borderId="16" xfId="4" applyNumberFormat="1" applyFont="1" applyFill="1" applyBorder="1" applyAlignment="1" applyProtection="1">
      <alignment horizontal="center" vertical="center"/>
    </xf>
    <xf numFmtId="170" fontId="44" fillId="10" borderId="13" xfId="0" applyNumberFormat="1" applyFont="1" applyFill="1" applyBorder="1" applyAlignment="1" applyProtection="1">
      <alignment vertical="top" wrapText="1"/>
      <protection hidden="1"/>
    </xf>
    <xf numFmtId="170" fontId="39" fillId="10" borderId="6" xfId="0" applyNumberFormat="1" applyFont="1" applyFill="1" applyBorder="1" applyAlignment="1" applyProtection="1">
      <alignment horizontal="center" vertical="center" wrapText="1"/>
      <protection hidden="1"/>
    </xf>
    <xf numFmtId="171" fontId="39" fillId="11" borderId="5" xfId="4" applyNumberFormat="1" applyFont="1" applyFill="1" applyBorder="1" applyAlignment="1" applyProtection="1">
      <alignment horizontal="center" vertical="center"/>
      <protection hidden="1"/>
    </xf>
    <xf numFmtId="171" fontId="39" fillId="11" borderId="6" xfId="4" applyNumberFormat="1" applyFont="1" applyFill="1" applyBorder="1" applyAlignment="1" applyProtection="1">
      <alignment horizontal="center" vertical="center"/>
      <protection hidden="1"/>
    </xf>
    <xf numFmtId="0" fontId="32" fillId="0" borderId="0" xfId="10" applyFont="1" applyAlignment="1" applyProtection="1">
      <alignment vertical="center"/>
      <protection locked="0"/>
    </xf>
    <xf numFmtId="0" fontId="32" fillId="0" borderId="0" xfId="12" applyFont="1" applyAlignment="1" applyProtection="1">
      <alignment vertical="center"/>
      <protection locked="0"/>
    </xf>
    <xf numFmtId="0" fontId="32" fillId="0" borderId="0" xfId="10" applyFont="1" applyAlignment="1" applyProtection="1">
      <alignment horizontal="center" vertical="center"/>
      <protection locked="0"/>
    </xf>
    <xf numFmtId="10" fontId="45" fillId="8" borderId="0" xfId="0" applyNumberFormat="1" applyFont="1" applyFill="1" applyBorder="1" applyAlignment="1" applyProtection="1">
      <alignment horizontal="center" vertical="center"/>
      <protection locked="0"/>
    </xf>
    <xf numFmtId="10" fontId="29" fillId="8" borderId="0" xfId="0" applyNumberFormat="1" applyFont="1" applyFill="1" applyBorder="1" applyAlignment="1" applyProtection="1">
      <alignment vertical="center"/>
      <protection locked="0"/>
    </xf>
    <xf numFmtId="0" fontId="37" fillId="10" borderId="3" xfId="0" applyFont="1" applyFill="1" applyBorder="1" applyAlignment="1" applyProtection="1">
      <alignment vertical="center" wrapText="1"/>
      <protection locked="0"/>
    </xf>
    <xf numFmtId="43" fontId="7" fillId="10" borderId="3" xfId="4" applyFont="1" applyFill="1" applyBorder="1" applyAlignment="1" applyProtection="1">
      <alignment vertical="center" wrapText="1"/>
      <protection locked="0"/>
    </xf>
    <xf numFmtId="3" fontId="37" fillId="10" borderId="3" xfId="0" applyNumberFormat="1" applyFont="1" applyFill="1" applyBorder="1" applyAlignment="1" applyProtection="1">
      <alignment horizontal="center" vertical="center" wrapText="1"/>
      <protection locked="0"/>
    </xf>
    <xf numFmtId="0" fontId="37" fillId="10" borderId="29" xfId="0" applyFont="1" applyFill="1" applyBorder="1" applyAlignment="1" applyProtection="1">
      <alignment vertical="center" wrapText="1"/>
      <protection locked="0"/>
    </xf>
    <xf numFmtId="0" fontId="46" fillId="14" borderId="3" xfId="0" applyFont="1" applyFill="1" applyBorder="1" applyAlignment="1" applyProtection="1">
      <alignment vertical="center" wrapText="1"/>
      <protection locked="0"/>
    </xf>
    <xf numFmtId="43" fontId="2" fillId="14" borderId="3" xfId="4" applyFill="1" applyBorder="1" applyAlignment="1" applyProtection="1">
      <alignment vertical="center" wrapText="1"/>
      <protection locked="0"/>
    </xf>
    <xf numFmtId="4" fontId="37" fillId="14" borderId="3" xfId="0" applyNumberFormat="1" applyFont="1" applyFill="1" applyBorder="1" applyAlignment="1" applyProtection="1">
      <alignment horizontal="center" vertical="center" wrapText="1"/>
      <protection locked="0"/>
    </xf>
    <xf numFmtId="10" fontId="37" fillId="14" borderId="3" xfId="0" applyNumberFormat="1" applyFont="1" applyFill="1" applyBorder="1" applyAlignment="1" applyProtection="1">
      <alignment horizontal="center" vertical="center" wrapText="1"/>
      <protection locked="0"/>
    </xf>
    <xf numFmtId="171" fontId="37" fillId="10" borderId="3" xfId="0" applyNumberFormat="1" applyFont="1" applyFill="1" applyBorder="1" applyAlignment="1" applyProtection="1">
      <alignment horizontal="center" vertical="center" wrapText="1"/>
      <protection locked="0"/>
    </xf>
    <xf numFmtId="10" fontId="37" fillId="10" borderId="3" xfId="0" applyNumberFormat="1" applyFont="1" applyFill="1" applyBorder="1" applyAlignment="1" applyProtection="1">
      <alignment horizontal="center" vertical="center" wrapText="1"/>
      <protection locked="0"/>
    </xf>
    <xf numFmtId="43" fontId="2" fillId="8" borderId="0" xfId="4" applyFill="1" applyAlignment="1" applyProtection="1">
      <alignment vertical="center"/>
      <protection locked="0"/>
    </xf>
    <xf numFmtId="3" fontId="29" fillId="8" borderId="0" xfId="0" applyNumberFormat="1" applyFont="1" applyFill="1" applyAlignment="1" applyProtection="1">
      <alignment vertical="center"/>
      <protection locked="0"/>
    </xf>
    <xf numFmtId="171" fontId="2" fillId="8" borderId="0" xfId="4" applyNumberFormat="1" applyFill="1" applyAlignment="1" applyProtection="1">
      <alignment vertical="center"/>
      <protection locked="0"/>
    </xf>
    <xf numFmtId="10" fontId="29" fillId="8" borderId="0" xfId="0" quotePrefix="1" applyNumberFormat="1" applyFont="1" applyFill="1" applyAlignment="1" applyProtection="1">
      <alignment vertical="center"/>
      <protection locked="0"/>
    </xf>
    <xf numFmtId="171" fontId="2" fillId="8" borderId="0" xfId="4" applyNumberFormat="1" applyFill="1" applyAlignment="1" applyProtection="1">
      <alignment vertical="center"/>
      <protection hidden="1"/>
    </xf>
    <xf numFmtId="170" fontId="19" fillId="8" borderId="0" xfId="12" applyNumberFormat="1" applyFont="1" applyFill="1" applyBorder="1" applyAlignment="1" applyProtection="1">
      <alignment horizontal="left" vertical="center"/>
      <protection hidden="1"/>
    </xf>
    <xf numFmtId="0" fontId="44" fillId="16" borderId="0" xfId="10" applyFont="1" applyFill="1" applyAlignment="1">
      <alignment vertical="center"/>
    </xf>
    <xf numFmtId="169" fontId="44" fillId="16" borderId="0" xfId="22" applyFont="1" applyFill="1" applyAlignment="1">
      <alignment horizontal="center" vertical="center"/>
    </xf>
    <xf numFmtId="0" fontId="44" fillId="0" borderId="0" xfId="10" applyFont="1" applyAlignment="1">
      <alignment horizontal="center" vertical="center" wrapText="1"/>
    </xf>
    <xf numFmtId="169" fontId="47" fillId="16" borderId="0" xfId="22" applyFont="1" applyFill="1" applyAlignment="1">
      <alignment horizontal="center" vertical="center"/>
    </xf>
    <xf numFmtId="0" fontId="32" fillId="0" borderId="0" xfId="10" applyFont="1" applyAlignment="1" applyProtection="1">
      <alignment vertical="center"/>
      <protection hidden="1"/>
    </xf>
    <xf numFmtId="0" fontId="38" fillId="0" borderId="0" xfId="10" applyFont="1" applyAlignment="1" applyProtection="1">
      <alignment vertical="center"/>
      <protection hidden="1"/>
    </xf>
    <xf numFmtId="0" fontId="32" fillId="0" borderId="0" xfId="10" applyFont="1" applyAlignment="1" applyProtection="1">
      <alignment horizontal="center" vertical="center"/>
      <protection hidden="1"/>
    </xf>
    <xf numFmtId="0" fontId="27" fillId="0" borderId="0" xfId="10" applyFont="1" applyAlignment="1" applyProtection="1">
      <alignment vertical="center"/>
      <protection hidden="1"/>
    </xf>
    <xf numFmtId="179" fontId="44" fillId="0" borderId="0" xfId="10" applyNumberFormat="1" applyFont="1" applyAlignment="1" applyProtection="1">
      <alignment vertical="center"/>
      <protection hidden="1"/>
    </xf>
    <xf numFmtId="0" fontId="44" fillId="16" borderId="0" xfId="10" applyFont="1" applyFill="1" applyAlignment="1" applyProtection="1">
      <alignment vertical="center"/>
      <protection hidden="1"/>
    </xf>
    <xf numFmtId="169" fontId="44" fillId="16" borderId="0" xfId="22" applyFont="1" applyFill="1" applyAlignment="1" applyProtection="1">
      <alignment horizontal="center" vertical="center"/>
      <protection hidden="1"/>
    </xf>
    <xf numFmtId="0" fontId="34" fillId="8" borderId="0" xfId="0" applyFont="1" applyFill="1" applyAlignment="1" applyProtection="1">
      <alignment horizontal="left" vertical="center"/>
      <protection hidden="1"/>
    </xf>
    <xf numFmtId="4" fontId="39" fillId="8" borderId="0" xfId="0" applyNumberFormat="1" applyFont="1" applyFill="1" applyBorder="1" applyAlignment="1" applyProtection="1">
      <alignment vertical="center"/>
      <protection hidden="1"/>
    </xf>
    <xf numFmtId="0" fontId="29" fillId="8" borderId="0" xfId="0" applyFont="1" applyFill="1" applyAlignment="1" applyProtection="1">
      <alignment horizontal="left" vertical="center" wrapText="1"/>
      <protection hidden="1"/>
    </xf>
    <xf numFmtId="0" fontId="29" fillId="8" borderId="0" xfId="0" applyFont="1" applyFill="1" applyAlignment="1" applyProtection="1">
      <alignment vertical="center"/>
      <protection hidden="1"/>
    </xf>
    <xf numFmtId="0" fontId="17" fillId="15" borderId="17" xfId="0" applyFont="1" applyFill="1" applyBorder="1" applyAlignment="1" applyProtection="1">
      <alignment horizontal="center" vertical="center" wrapText="1"/>
      <protection hidden="1"/>
    </xf>
    <xf numFmtId="171" fontId="35" fillId="0" borderId="3" xfId="0" applyNumberFormat="1" applyFont="1" applyFill="1" applyBorder="1" applyAlignment="1" applyProtection="1">
      <alignment horizontal="center" vertical="center"/>
      <protection locked="0"/>
    </xf>
    <xf numFmtId="10" fontId="43" fillId="11" borderId="26" xfId="21" applyNumberFormat="1" applyFont="1" applyFill="1" applyBorder="1" applyAlignment="1" applyProtection="1">
      <alignment horizontal="center" vertical="center"/>
      <protection hidden="1"/>
    </xf>
    <xf numFmtId="10" fontId="35" fillId="11" borderId="3" xfId="0" applyNumberFormat="1" applyFont="1" applyFill="1" applyBorder="1" applyAlignment="1" applyProtection="1">
      <alignment horizontal="center" vertical="center"/>
      <protection hidden="1"/>
    </xf>
    <xf numFmtId="10" fontId="43" fillId="11" borderId="14" xfId="21" applyNumberFormat="1" applyFont="1" applyFill="1" applyBorder="1" applyAlignment="1" applyProtection="1">
      <alignment horizontal="center" vertical="center"/>
      <protection hidden="1"/>
    </xf>
    <xf numFmtId="0" fontId="48" fillId="16" borderId="30" xfId="0" applyFont="1" applyFill="1" applyBorder="1" applyAlignment="1" applyProtection="1">
      <alignment horizontal="center"/>
      <protection hidden="1"/>
    </xf>
    <xf numFmtId="169" fontId="49" fillId="16" borderId="31" xfId="22" applyFont="1" applyFill="1" applyBorder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14" fillId="3" borderId="32" xfId="0" applyFont="1" applyFill="1" applyBorder="1" applyAlignment="1" applyProtection="1">
      <alignment horizontal="center" vertical="center"/>
      <protection hidden="1"/>
    </xf>
    <xf numFmtId="0" fontId="16" fillId="3" borderId="32" xfId="0" applyFont="1" applyFill="1" applyBorder="1" applyAlignment="1" applyProtection="1">
      <alignment horizontal="center" vertical="center"/>
      <protection hidden="1"/>
    </xf>
    <xf numFmtId="0" fontId="16" fillId="7" borderId="32" xfId="0" applyFont="1" applyFill="1" applyBorder="1" applyAlignment="1" applyProtection="1">
      <alignment horizontal="center" vertical="center"/>
      <protection hidden="1"/>
    </xf>
    <xf numFmtId="10" fontId="7" fillId="0" borderId="5" xfId="4" applyNumberFormat="1" applyFont="1" applyFill="1" applyBorder="1" applyAlignment="1" applyProtection="1">
      <alignment horizontal="center" vertical="center"/>
      <protection locked="0"/>
    </xf>
    <xf numFmtId="10" fontId="7" fillId="0" borderId="6" xfId="4" applyNumberFormat="1" applyFont="1" applyFill="1" applyBorder="1" applyAlignment="1" applyProtection="1">
      <alignment horizontal="center" vertical="center"/>
      <protection locked="0"/>
    </xf>
    <xf numFmtId="0" fontId="38" fillId="13" borderId="0" xfId="10" applyFont="1" applyFill="1" applyAlignment="1" applyProtection="1">
      <alignment vertical="center"/>
      <protection hidden="1"/>
    </xf>
    <xf numFmtId="179" fontId="38" fillId="13" borderId="0" xfId="10" applyNumberFormat="1" applyFont="1" applyFill="1" applyAlignment="1" applyProtection="1">
      <alignment vertical="center"/>
      <protection hidden="1"/>
    </xf>
    <xf numFmtId="0" fontId="38" fillId="13" borderId="0" xfId="10" applyFont="1" applyFill="1" applyAlignment="1" applyProtection="1">
      <alignment horizontal="center" vertical="center" wrapText="1"/>
      <protection hidden="1"/>
    </xf>
    <xf numFmtId="0" fontId="50" fillId="16" borderId="0" xfId="10" applyFont="1" applyFill="1" applyAlignment="1" applyProtection="1">
      <alignment horizontal="center" vertical="center" wrapText="1"/>
      <protection hidden="1"/>
    </xf>
    <xf numFmtId="0" fontId="50" fillId="16" borderId="0" xfId="10" applyFont="1" applyFill="1" applyAlignment="1">
      <alignment horizontal="center" vertical="center" wrapText="1"/>
    </xf>
    <xf numFmtId="0" fontId="44" fillId="16" borderId="0" xfId="10" applyFont="1" applyFill="1" applyAlignment="1">
      <alignment horizontal="center" vertical="center" wrapText="1"/>
    </xf>
    <xf numFmtId="171" fontId="39" fillId="11" borderId="21" xfId="0" applyNumberFormat="1" applyFont="1" applyFill="1" applyBorder="1" applyAlignment="1" applyProtection="1">
      <alignment horizontal="center" vertical="center" wrapText="1"/>
      <protection hidden="1"/>
    </xf>
    <xf numFmtId="171" fontId="44" fillId="11" borderId="2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171" fontId="14" fillId="0" borderId="24" xfId="0" applyNumberFormat="1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6" fillId="0" borderId="38" xfId="0" applyFont="1" applyBorder="1" applyAlignment="1" applyProtection="1">
      <alignment horizontal="center" vertical="center"/>
      <protection locked="0"/>
    </xf>
    <xf numFmtId="171" fontId="14" fillId="0" borderId="39" xfId="0" applyNumberFormat="1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left" vertical="center" wrapText="1"/>
      <protection locked="0"/>
    </xf>
    <xf numFmtId="0" fontId="29" fillId="0" borderId="40" xfId="0" applyFont="1" applyBorder="1" applyAlignment="1" applyProtection="1">
      <alignment horizontal="left" vertical="center" wrapText="1"/>
      <protection locked="0"/>
    </xf>
    <xf numFmtId="10" fontId="53" fillId="0" borderId="6" xfId="4" applyNumberFormat="1" applyFont="1" applyFill="1" applyBorder="1" applyAlignment="1" applyProtection="1">
      <alignment horizontal="center" vertical="center"/>
      <protection locked="0"/>
    </xf>
    <xf numFmtId="0" fontId="54" fillId="8" borderId="0" xfId="0" applyFont="1" applyFill="1" applyAlignment="1">
      <alignment horizontal="center" vertical="center"/>
    </xf>
    <xf numFmtId="0" fontId="18" fillId="0" borderId="33" xfId="0" applyFont="1" applyBorder="1" applyAlignment="1" applyProtection="1">
      <alignment horizontal="center" vertical="center"/>
      <protection locked="0"/>
    </xf>
    <xf numFmtId="0" fontId="18" fillId="0" borderId="30" xfId="0" applyFont="1" applyBorder="1" applyAlignment="1" applyProtection="1">
      <alignment horizontal="center" vertical="center"/>
      <protection locked="0"/>
    </xf>
    <xf numFmtId="0" fontId="18" fillId="0" borderId="31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hidden="1"/>
    </xf>
    <xf numFmtId="0" fontId="23" fillId="0" borderId="30" xfId="0" applyFont="1" applyBorder="1" applyAlignment="1" applyProtection="1">
      <alignment horizontal="center" vertical="center"/>
      <protection hidden="1"/>
    </xf>
    <xf numFmtId="0" fontId="23" fillId="0" borderId="31" xfId="0" applyFont="1" applyBorder="1" applyAlignment="1" applyProtection="1">
      <alignment horizontal="center" vertical="center"/>
      <protection hidden="1"/>
    </xf>
    <xf numFmtId="0" fontId="15" fillId="5" borderId="33" xfId="0" applyFont="1" applyFill="1" applyBorder="1" applyAlignment="1" applyProtection="1">
      <alignment horizontal="center" vertical="center"/>
      <protection hidden="1"/>
    </xf>
    <xf numFmtId="0" fontId="15" fillId="5" borderId="30" xfId="0" applyFont="1" applyFill="1" applyBorder="1" applyAlignment="1" applyProtection="1">
      <alignment horizontal="center" vertical="center"/>
      <protection hidden="1"/>
    </xf>
    <xf numFmtId="0" fontId="15" fillId="5" borderId="31" xfId="0" applyFont="1" applyFill="1" applyBorder="1" applyAlignment="1" applyProtection="1">
      <alignment horizontal="center" vertical="center"/>
      <protection hidden="1"/>
    </xf>
    <xf numFmtId="0" fontId="48" fillId="16" borderId="33" xfId="0" applyFont="1" applyFill="1" applyBorder="1" applyAlignment="1" applyProtection="1">
      <alignment horizontal="center"/>
      <protection hidden="1"/>
    </xf>
    <xf numFmtId="0" fontId="48" fillId="16" borderId="30" xfId="0" applyFont="1" applyFill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 vertical="center"/>
      <protection locked="0"/>
    </xf>
    <xf numFmtId="170" fontId="39" fillId="10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hidden="1"/>
    </xf>
    <xf numFmtId="0" fontId="17" fillId="15" borderId="17" xfId="0" applyFont="1" applyFill="1" applyBorder="1" applyAlignment="1" applyProtection="1">
      <alignment horizontal="center" vertical="center" wrapText="1"/>
      <protection hidden="1"/>
    </xf>
    <xf numFmtId="0" fontId="17" fillId="15" borderId="20" xfId="0" applyFont="1" applyFill="1" applyBorder="1" applyAlignment="1" applyProtection="1">
      <alignment horizontal="center" vertical="center" wrapText="1"/>
      <protection hidden="1"/>
    </xf>
    <xf numFmtId="0" fontId="17" fillId="3" borderId="18" xfId="0" applyFont="1" applyFill="1" applyBorder="1" applyAlignment="1" applyProtection="1">
      <alignment horizontal="center" vertical="center" wrapText="1"/>
      <protection hidden="1"/>
    </xf>
    <xf numFmtId="0" fontId="17" fillId="3" borderId="19" xfId="0" applyFont="1" applyFill="1" applyBorder="1" applyAlignment="1" applyProtection="1">
      <alignment horizontal="center" vertical="center" wrapText="1"/>
      <protection hidden="1"/>
    </xf>
    <xf numFmtId="0" fontId="17" fillId="3" borderId="17" xfId="0" applyFont="1" applyFill="1" applyBorder="1" applyAlignment="1" applyProtection="1">
      <alignment horizontal="center" vertical="center" wrapText="1"/>
      <protection hidden="1"/>
    </xf>
    <xf numFmtId="0" fontId="51" fillId="10" borderId="34" xfId="0" applyFont="1" applyFill="1" applyBorder="1" applyAlignment="1" applyProtection="1">
      <alignment horizontal="center" vertical="center"/>
      <protection locked="0"/>
    </xf>
    <xf numFmtId="0" fontId="51" fillId="10" borderId="35" xfId="0" applyFont="1" applyFill="1" applyBorder="1" applyAlignment="1" applyProtection="1">
      <alignment horizontal="center" vertical="center"/>
      <protection locked="0"/>
    </xf>
    <xf numFmtId="0" fontId="52" fillId="10" borderId="36" xfId="0" applyFont="1" applyFill="1" applyBorder="1" applyAlignment="1" applyProtection="1">
      <alignment horizontal="center" vertical="center" wrapText="1"/>
      <protection locked="0"/>
    </xf>
    <xf numFmtId="0" fontId="52" fillId="10" borderId="37" xfId="0" applyFont="1" applyFill="1" applyBorder="1" applyAlignment="1" applyProtection="1">
      <alignment horizontal="center" vertical="center" wrapText="1"/>
      <protection locked="0"/>
    </xf>
    <xf numFmtId="0" fontId="45" fillId="8" borderId="0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/>
    <xf numFmtId="0" fontId="0" fillId="0" borderId="49" xfId="0" applyBorder="1"/>
  </cellXfs>
  <cellStyles count="23">
    <cellStyle name="Comma 2" xfId="1"/>
    <cellStyle name="Input" xfId="2" builtinId="20" customBuiltin="1"/>
    <cellStyle name="Input 2" xfId="3"/>
    <cellStyle name="Migliaia" xfId="4" builtinId="3"/>
    <cellStyle name="Migliaia 2" xfId="5"/>
    <cellStyle name="Migliaia 2 2" xfId="6"/>
    <cellStyle name="Migliaia 2 3" xfId="7"/>
    <cellStyle name="Normal 2" xfId="8"/>
    <cellStyle name="Normal 3" xfId="9"/>
    <cellStyle name="Normale" xfId="0" builtinId="0"/>
    <cellStyle name="Normale 2" xfId="10"/>
    <cellStyle name="Normale 2 2" xfId="11"/>
    <cellStyle name="Normale 2 3" xfId="12"/>
    <cellStyle name="Normale 3" xfId="13"/>
    <cellStyle name="Normale 4" xfId="14"/>
    <cellStyle name="Normale 5" xfId="15"/>
    <cellStyle name="Normalny 2" xfId="16"/>
    <cellStyle name="Output" xfId="17" builtinId="21" customBuiltin="1"/>
    <cellStyle name="Output 2" xfId="18"/>
    <cellStyle name="Percent 2" xfId="19"/>
    <cellStyle name="Percentuale" xfId="20" builtinId="5"/>
    <cellStyle name="Percentuale 2" xfId="21"/>
    <cellStyle name="Valuta" xfId="22" builtinId="4"/>
  </cellStyles>
  <dxfs count="4">
    <dxf>
      <numFmt numFmtId="169" formatCode="_-&quot;€&quot;\ * #,##0.00_-;\-&quot;€&quot;\ * #,##0.00_-;_-&quot;€&quot;\ * &quot;-&quot;??_-;_-@_-"/>
    </dxf>
    <dxf>
      <numFmt numFmtId="169" formatCode="_-&quot;€&quot;\ * #,##0.00_-;\-&quot;€&quot;\ * #,##0.00_-;_-&quot;€&quot;\ * &quot;-&quot;??_-;_-@_-"/>
    </dxf>
    <dxf>
      <numFmt numFmtId="169" formatCode="_-&quot;€&quot;\ * #,##0.00_-;\-&quot;€&quot;\ * #,##0.00_-;_-&quot;€&quot;\ * &quot;-&quot;??_-;_-@_-"/>
    </dxf>
    <dxf>
      <numFmt numFmtId="169" formatCode="_-&quot;€&quot;\ * #,##0.00_-;\-&quot;€&quot;\ * #,##0.00_-;_-&quot;€&quot;\ * &quot;-&quot;??_-;_-@_-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Martin Heibel - Interreg NEXT MED" refreshedDate="45274.464299305553" createdVersion="1" refreshedVersion="8" recordCount="185" upgradeOnRefresh="1">
  <cacheSource type="worksheet">
    <worksheetSource ref="A3:G188" sheet="Total par ligne budgétaire"/>
  </cacheSource>
  <cacheFields count="7">
    <cacheField name="Code de ligne budgétaire" numFmtId="0">
      <sharedItems/>
    </cacheField>
    <cacheField name="GT" numFmtId="0">
      <sharedItems count="6">
        <s v="GT1"/>
        <s v="GT2"/>
        <s v="GT3"/>
        <s v="GT4"/>
        <s v="GT5"/>
        <s v="GT6"/>
      </sharedItems>
    </cacheField>
    <cacheField name="Catégorie de coût" numFmtId="0">
      <sharedItems count="4">
        <s v="Frais de personnel"/>
        <s v="Coûts d'équipement"/>
        <s v="Coûts de l’expertise et des services externes"/>
        <s v="Coûts des infrastructures et des travaux"/>
      </sharedItems>
    </cacheField>
    <cacheField name="Partenaire N." numFmtId="0">
      <sharedItems count="9">
        <s v="ChefDeFile"/>
        <s v="PP1"/>
        <s v="PP2"/>
        <s v="PP3"/>
        <s v="PP4"/>
        <s v="PP5"/>
        <s v="PP6"/>
        <s v="PP7"/>
        <s v="Bénéficiaire principal" u="1"/>
      </sharedItems>
    </cacheField>
    <cacheField name="Brève description" numFmtId="0">
      <sharedItems/>
    </cacheField>
    <cacheField name="Justification des coûts estimés et comment cette ligne budgétaire contribue à la réalisation d'un résultat spécifique" numFmtId="0">
      <sharedItems containsNonDate="0" containsString="0" containsBlank="1"/>
    </cacheField>
    <cacheField name="Coûts totaux (en EUR)" numFmtId="171">
      <sharedItems containsSemiMixedTypes="0" containsString="0" containsNumber="1" minValue="600" maxValue="84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5">
  <r>
    <s v="WP1.ST.LEP.722253"/>
    <x v="0"/>
    <x v="0"/>
    <x v="0"/>
    <s v="Coordinateur de projet"/>
    <m/>
    <n v="67800"/>
  </r>
  <r>
    <s v="WP1.ST.LEP.723253"/>
    <x v="0"/>
    <x v="0"/>
    <x v="0"/>
    <s v="Ressources humaines impliquées dans la gestion du GT1"/>
    <m/>
    <n v="60800"/>
  </r>
  <r>
    <s v="WP1.ST.PP1.722261"/>
    <x v="0"/>
    <x v="0"/>
    <x v="1"/>
    <s v="Ressources humaines impliquées dans la gestion du GT1"/>
    <m/>
    <n v="750"/>
  </r>
  <r>
    <s v="WP1.ST.PP2.722262"/>
    <x v="0"/>
    <x v="0"/>
    <x v="2"/>
    <s v="Ressources humaines impliquées dans la gestion du GT1"/>
    <m/>
    <n v="2600"/>
  </r>
  <r>
    <s v="WP1.ST.PP3.722263"/>
    <x v="0"/>
    <x v="0"/>
    <x v="3"/>
    <s v="Ressources humaines impliquées dans la gestion du GT1"/>
    <m/>
    <n v="750"/>
  </r>
  <r>
    <s v="WP1.ST.PP4.722264"/>
    <x v="0"/>
    <x v="0"/>
    <x v="4"/>
    <s v="Ressources humaines impliquées dans la gestion du GT1"/>
    <m/>
    <n v="1820"/>
  </r>
  <r>
    <s v="WP1.ST.PP5.722265"/>
    <x v="0"/>
    <x v="0"/>
    <x v="5"/>
    <s v="Ressources humaines impliquées dans la gestion du GT1"/>
    <m/>
    <n v="750"/>
  </r>
  <r>
    <s v="WP1.ST.PP6.722266"/>
    <x v="0"/>
    <x v="0"/>
    <x v="6"/>
    <s v="Ressources humaines impliquées dans la gestion du GT1"/>
    <m/>
    <n v="2600"/>
  </r>
  <r>
    <s v="WP1.ST.PP7.722267"/>
    <x v="0"/>
    <x v="0"/>
    <x v="7"/>
    <s v="Ressources humaines impliquées dans la gestion du GT1"/>
    <m/>
    <n v="7800"/>
  </r>
  <r>
    <s v="WP1.EC.LEP.722253"/>
    <x v="0"/>
    <x v="1"/>
    <x v="0"/>
    <s v="Matériel nécessaire à la gestion du GT1"/>
    <m/>
    <n v="2520"/>
  </r>
  <r>
    <s v="WP1.EC.PP1.722261"/>
    <x v="0"/>
    <x v="1"/>
    <x v="1"/>
    <s v="Matériel nécessaire à la gestion du GT1"/>
    <m/>
    <n v="1600"/>
  </r>
  <r>
    <s v="WP1.EC.PP2.722262"/>
    <x v="0"/>
    <x v="1"/>
    <x v="2"/>
    <s v="Matériel nécessaire à la gestion du GT1"/>
    <m/>
    <n v="2500"/>
  </r>
  <r>
    <s v="WP1.EC.PP3.722263"/>
    <x v="0"/>
    <x v="1"/>
    <x v="3"/>
    <s v="Matériel nécessaire à la gestion du GT1"/>
    <m/>
    <n v="2000"/>
  </r>
  <r>
    <s v="WP1.EC.PP4.722264"/>
    <x v="0"/>
    <x v="1"/>
    <x v="4"/>
    <s v="Matériel nécessaire à la gestion du GT1"/>
    <m/>
    <n v="11760"/>
  </r>
  <r>
    <s v="WP1.EC.PP5.722265"/>
    <x v="0"/>
    <x v="1"/>
    <x v="5"/>
    <s v="Matériel nécessaire à la gestion du GT1"/>
    <m/>
    <n v="70000"/>
  </r>
  <r>
    <s v="WP1.EC.PP6.722266"/>
    <x v="0"/>
    <x v="1"/>
    <x v="6"/>
    <s v="Matériel nécessaire à la gestion du GT1"/>
    <m/>
    <n v="2600"/>
  </r>
  <r>
    <s v="WP1.EC.PP7.722267"/>
    <x v="0"/>
    <x v="1"/>
    <x v="7"/>
    <s v="Matériel nécessaire à la gestion du GT1"/>
    <m/>
    <n v="1820"/>
  </r>
  <r>
    <s v="WP1.ES.LEP.722253"/>
    <x v="0"/>
    <x v="2"/>
    <x v="0"/>
    <s v="Frais d'audit"/>
    <m/>
    <n v="2600"/>
  </r>
  <r>
    <s v="WP1.ES.PP1.722261"/>
    <x v="0"/>
    <x v="2"/>
    <x v="1"/>
    <s v="Frais d'audit"/>
    <m/>
    <n v="7800"/>
  </r>
  <r>
    <s v="WP1.ES.PP2.722262"/>
    <x v="0"/>
    <x v="2"/>
    <x v="2"/>
    <s v="Frais d'audit"/>
    <m/>
    <n v="13777.4"/>
  </r>
  <r>
    <s v="WP1.ES.PP3.722263"/>
    <x v="0"/>
    <x v="2"/>
    <x v="3"/>
    <s v="Frais d'audit"/>
    <m/>
    <n v="1200"/>
  </r>
  <r>
    <s v="WP1.ES.PP4.722264"/>
    <x v="0"/>
    <x v="2"/>
    <x v="4"/>
    <s v="Frais d'audit"/>
    <m/>
    <n v="1104"/>
  </r>
  <r>
    <s v="WP1.ES.PP5.722265"/>
    <x v="0"/>
    <x v="2"/>
    <x v="5"/>
    <s v="Frais d'audit"/>
    <m/>
    <n v="1600"/>
  </r>
  <r>
    <s v="WP1.ES.PP6.722266"/>
    <x v="0"/>
    <x v="2"/>
    <x v="6"/>
    <s v="Frais d'audit"/>
    <m/>
    <n v="2500"/>
  </r>
  <r>
    <s v="WP1.ES.PP7.722267"/>
    <x v="0"/>
    <x v="2"/>
    <x v="7"/>
    <s v="Frais d'audit"/>
    <m/>
    <n v="46800"/>
  </r>
  <r>
    <s v="WP1.ES.LEP.722253"/>
    <x v="0"/>
    <x v="2"/>
    <x v="0"/>
    <s v="Expertise et services externes nécessaires à la gestion du GT1"/>
    <m/>
    <n v="67500"/>
  </r>
  <r>
    <s v="WP1.ES.PP1.722261"/>
    <x v="0"/>
    <x v="2"/>
    <x v="1"/>
    <s v="Expertise et services externes nécessaires à la gestion du GT1"/>
    <m/>
    <n v="750"/>
  </r>
  <r>
    <s v="WP1.ES.PP2.722262"/>
    <x v="0"/>
    <x v="2"/>
    <x v="2"/>
    <s v="Expertise et services externes nécessaires à la gestion du GT1"/>
    <m/>
    <n v="2600"/>
  </r>
  <r>
    <s v="WP1.ES.PP3.722263"/>
    <x v="0"/>
    <x v="2"/>
    <x v="3"/>
    <s v="Expertise et services externes nécessaires à la gestion du GT1"/>
    <m/>
    <n v="750"/>
  </r>
  <r>
    <s v="WP1.ES.PP4.722264"/>
    <x v="0"/>
    <x v="2"/>
    <x v="4"/>
    <s v="Expertise et services externes nécessaires à la gestion du GT1"/>
    <m/>
    <n v="1820"/>
  </r>
  <r>
    <s v="WP1.ES.PP5.722265"/>
    <x v="0"/>
    <x v="2"/>
    <x v="5"/>
    <s v="Expertise et services externes nécessaires à la gestion du GT1"/>
    <m/>
    <n v="750"/>
  </r>
  <r>
    <s v="WP1.ES.PP6.722266"/>
    <x v="0"/>
    <x v="2"/>
    <x v="6"/>
    <s v="Expertise et services externes nécessaires à la gestion du GT1"/>
    <m/>
    <n v="2600"/>
  </r>
  <r>
    <s v="WP1.ES.PP7.722267"/>
    <x v="0"/>
    <x v="2"/>
    <x v="7"/>
    <s v="Expertise et services externes nécessaires à la gestion du GT1"/>
    <m/>
    <n v="7800"/>
  </r>
  <r>
    <s v="WP2.ST.LEP.722251"/>
    <x v="1"/>
    <x v="0"/>
    <x v="0"/>
    <s v="Responsable de la communication"/>
    <m/>
    <n v="1600"/>
  </r>
  <r>
    <s v="WP2.ST.LEP.722253"/>
    <x v="1"/>
    <x v="0"/>
    <x v="0"/>
    <s v="Ressources humaines impliquées dans le GT2 Communication"/>
    <m/>
    <n v="2500"/>
  </r>
  <r>
    <s v="WP2.ST.PP1.722261"/>
    <x v="1"/>
    <x v="0"/>
    <x v="1"/>
    <s v="Ressources humaines impliquées dans le GT2 Communication"/>
    <m/>
    <n v="2000"/>
  </r>
  <r>
    <s v="WP2.ST.PP2.722262"/>
    <x v="1"/>
    <x v="0"/>
    <x v="2"/>
    <s v="Ressources humaines impliquées dans le GT2 Communication"/>
    <m/>
    <n v="11760"/>
  </r>
  <r>
    <s v="WP2.ST.PP3.722263"/>
    <x v="1"/>
    <x v="0"/>
    <x v="3"/>
    <s v="Ressources humaines impliquées dans le GT2 Communication"/>
    <m/>
    <n v="70000"/>
  </r>
  <r>
    <s v="WP2.ST.PP4.722264"/>
    <x v="1"/>
    <x v="0"/>
    <x v="4"/>
    <s v="Ressources humaines impliquées dans le GT2 Communication"/>
    <m/>
    <n v="2600"/>
  </r>
  <r>
    <s v="WP2.ST.PP5.722265"/>
    <x v="1"/>
    <x v="0"/>
    <x v="5"/>
    <s v="Ressources humaines impliquées dans le GT2 Communication"/>
    <m/>
    <n v="1820"/>
  </r>
  <r>
    <s v="WP2.ST.PP6.722266"/>
    <x v="1"/>
    <x v="0"/>
    <x v="6"/>
    <s v="Ressources humaines impliquées dans le GT2 Communication"/>
    <m/>
    <n v="2600"/>
  </r>
  <r>
    <s v="WP2.ST.PP7.722267"/>
    <x v="1"/>
    <x v="0"/>
    <x v="7"/>
    <s v="Ressources humaines impliquées dans le GT2 Communication"/>
    <m/>
    <n v="7800"/>
  </r>
  <r>
    <s v="WP2.EC.LEP.722253"/>
    <x v="1"/>
    <x v="1"/>
    <x v="0"/>
    <s v="Équipement nécessaire à la communication GT2"/>
    <m/>
    <n v="13777.4"/>
  </r>
  <r>
    <s v="WP2.EC.PP1.722261"/>
    <x v="1"/>
    <x v="1"/>
    <x v="1"/>
    <s v="Équipement nécessaire à la communication GT2"/>
    <m/>
    <n v="1200"/>
  </r>
  <r>
    <s v="WP2.EC.PP2.722262"/>
    <x v="1"/>
    <x v="1"/>
    <x v="2"/>
    <s v="Équipement nécessaire à la communication GT2"/>
    <m/>
    <n v="1104"/>
  </r>
  <r>
    <s v="WP2.EC.PP3.722263"/>
    <x v="1"/>
    <x v="1"/>
    <x v="3"/>
    <s v="Équipement nécessaire à la communication GT2"/>
    <m/>
    <n v="1600"/>
  </r>
  <r>
    <s v="WP2.EC.PP4.722264"/>
    <x v="1"/>
    <x v="1"/>
    <x v="4"/>
    <s v="Équipement nécessaire à la communication GT2"/>
    <m/>
    <n v="2500"/>
  </r>
  <r>
    <s v="WP2.EC.PP5.722265"/>
    <x v="1"/>
    <x v="1"/>
    <x v="5"/>
    <s v="Équipement nécessaire à la communication GT2"/>
    <m/>
    <n v="46800"/>
  </r>
  <r>
    <s v="WP2.EC.PP6.722266"/>
    <x v="1"/>
    <x v="1"/>
    <x v="6"/>
    <s v="Équipement nécessaire à la communication GT2"/>
    <m/>
    <n v="67500"/>
  </r>
  <r>
    <s v="WP2.EC.PP7.722267"/>
    <x v="1"/>
    <x v="1"/>
    <x v="7"/>
    <s v="Équipement nécessaire à la communication GT2"/>
    <m/>
    <n v="750"/>
  </r>
  <r>
    <s v="WP2.ES.LEP.722253"/>
    <x v="1"/>
    <x v="2"/>
    <x v="0"/>
    <s v="Expertise et services externes nécessaires à la communication du GT2"/>
    <m/>
    <n v="2600"/>
  </r>
  <r>
    <s v="WP2.ES.PP1.722261"/>
    <x v="1"/>
    <x v="2"/>
    <x v="1"/>
    <s v="Expertise et services externes nécessaires à la communication du GT2"/>
    <m/>
    <n v="750"/>
  </r>
  <r>
    <s v="WP2.ES.PP2.722262"/>
    <x v="1"/>
    <x v="2"/>
    <x v="2"/>
    <s v="Expertise et services externes nécessaires à la communication du GT2"/>
    <m/>
    <n v="1820"/>
  </r>
  <r>
    <s v="WP2.ES.PP3.722263"/>
    <x v="1"/>
    <x v="2"/>
    <x v="3"/>
    <s v="Expertise et services externes nécessaires à la communication du GT2"/>
    <m/>
    <n v="750"/>
  </r>
  <r>
    <s v="WP2.ES.PP4.722264"/>
    <x v="1"/>
    <x v="2"/>
    <x v="4"/>
    <s v="Expertise et services externes nécessaires à la communication du GT2"/>
    <m/>
    <n v="2600"/>
  </r>
  <r>
    <s v="WP2.ES.PP5.722265"/>
    <x v="1"/>
    <x v="2"/>
    <x v="5"/>
    <s v="Expertise et services externes nécessaires à la communication du GT2"/>
    <m/>
    <n v="7800"/>
  </r>
  <r>
    <s v="WP2.ES.PP6.722266"/>
    <x v="1"/>
    <x v="2"/>
    <x v="6"/>
    <s v="Expertise et services externes nécessaires à la communication du GT2"/>
    <m/>
    <n v="2520"/>
  </r>
  <r>
    <s v="WP2.ES.PP7.722267"/>
    <x v="1"/>
    <x v="2"/>
    <x v="7"/>
    <s v="Expertise et services externes nécessaires à la communication du GT2"/>
    <m/>
    <n v="1600"/>
  </r>
  <r>
    <s v="WP3.ST.LEP.722253"/>
    <x v="2"/>
    <x v="0"/>
    <x v="0"/>
    <s v="Ressources humaines impliquées dans le GT3"/>
    <m/>
    <n v="2000"/>
  </r>
  <r>
    <s v="WP3.ST.PP1.722261"/>
    <x v="2"/>
    <x v="0"/>
    <x v="1"/>
    <s v="Ressources humaines impliquées dans le GT3"/>
    <m/>
    <n v="11760"/>
  </r>
  <r>
    <s v="WP3.ST.PP2.722262"/>
    <x v="2"/>
    <x v="0"/>
    <x v="2"/>
    <s v="Ressources humaines impliquées dans le GT3"/>
    <m/>
    <n v="70000"/>
  </r>
  <r>
    <s v="WP3.ST.PP3.722263"/>
    <x v="2"/>
    <x v="0"/>
    <x v="3"/>
    <s v="Ressources humaines impliquées dans le GT3"/>
    <m/>
    <n v="2600"/>
  </r>
  <r>
    <s v="WP3.ST.PP4.722264"/>
    <x v="2"/>
    <x v="0"/>
    <x v="4"/>
    <s v="Ressources humaines impliquées dans le GT3"/>
    <m/>
    <n v="1820"/>
  </r>
  <r>
    <s v="WP3.ST.PP5.722265"/>
    <x v="2"/>
    <x v="0"/>
    <x v="5"/>
    <s v="Ressources humaines impliquées dans le GT3"/>
    <m/>
    <n v="2600"/>
  </r>
  <r>
    <s v="WP3.ST.PP6.722266"/>
    <x v="2"/>
    <x v="0"/>
    <x v="6"/>
    <s v="Ressources humaines impliquées dans le GT3"/>
    <m/>
    <n v="7800"/>
  </r>
  <r>
    <s v="WP3.ST.PP7.722267"/>
    <x v="2"/>
    <x v="0"/>
    <x v="7"/>
    <s v="Ressources humaines impliquées dans le GT3"/>
    <m/>
    <n v="13777.4"/>
  </r>
  <r>
    <s v="WP3.EC.LEP.722253"/>
    <x v="2"/>
    <x v="1"/>
    <x v="0"/>
    <s v="Matériel nécessaire au GT3"/>
    <m/>
    <n v="1200"/>
  </r>
  <r>
    <s v="WP3.EC.PP1.722261"/>
    <x v="2"/>
    <x v="1"/>
    <x v="1"/>
    <s v="Matériel nécessaire au GT3"/>
    <m/>
    <n v="1104"/>
  </r>
  <r>
    <s v="WP3.EC.PP2.722262"/>
    <x v="2"/>
    <x v="1"/>
    <x v="2"/>
    <s v="Matériel nécessaire au GT3"/>
    <m/>
    <n v="1600"/>
  </r>
  <r>
    <s v="WP3.EC.PP3.722263"/>
    <x v="2"/>
    <x v="1"/>
    <x v="3"/>
    <s v="Matériel nécessaire au GT3"/>
    <m/>
    <n v="2500"/>
  </r>
  <r>
    <s v="WP3.EC.PP4.722264"/>
    <x v="2"/>
    <x v="1"/>
    <x v="4"/>
    <s v="Matériel nécessaire au GT3"/>
    <m/>
    <n v="46800"/>
  </r>
  <r>
    <s v="WP3.EC.PP5.722265"/>
    <x v="2"/>
    <x v="1"/>
    <x v="5"/>
    <s v="Matériel nécessaire au GT3"/>
    <m/>
    <n v="67500"/>
  </r>
  <r>
    <s v="WP3.EC.PP6.722266"/>
    <x v="2"/>
    <x v="1"/>
    <x v="6"/>
    <s v="Matériel nécessaire au GT3"/>
    <m/>
    <n v="750"/>
  </r>
  <r>
    <s v="WP3.EC.PP7.722267"/>
    <x v="2"/>
    <x v="1"/>
    <x v="7"/>
    <s v="Matériel nécessaire au GT3"/>
    <m/>
    <n v="2600"/>
  </r>
  <r>
    <s v="WP3.IW.LEP.722253"/>
    <x v="2"/>
    <x v="3"/>
    <x v="0"/>
    <s v="Infrastructures et travaux nécessaires au GT3"/>
    <m/>
    <n v="750"/>
  </r>
  <r>
    <s v="WP3.IW.PP1.722261"/>
    <x v="2"/>
    <x v="3"/>
    <x v="1"/>
    <s v="Infrastructures et travaux nécessaires au GT3"/>
    <m/>
    <n v="1820"/>
  </r>
  <r>
    <s v="WP3.IW.PP2.722262"/>
    <x v="2"/>
    <x v="3"/>
    <x v="2"/>
    <s v="Infrastructures et travaux nécessaires au GT3"/>
    <m/>
    <n v="750"/>
  </r>
  <r>
    <s v="WP3.IW.PP3.722263"/>
    <x v="2"/>
    <x v="3"/>
    <x v="3"/>
    <s v="Infrastructures et travaux nécessaires au GT3"/>
    <m/>
    <n v="2600"/>
  </r>
  <r>
    <s v="WP3.IW.PP4.722264"/>
    <x v="2"/>
    <x v="3"/>
    <x v="4"/>
    <s v="Infrastructures et travaux nécessaires au GT3"/>
    <m/>
    <n v="7800"/>
  </r>
  <r>
    <s v="WP3.IW.PP5.722265"/>
    <x v="2"/>
    <x v="3"/>
    <x v="5"/>
    <s v="Infrastructures et travaux nécessaires au GT3"/>
    <m/>
    <n v="2520"/>
  </r>
  <r>
    <s v="WP3.IW.PP6.722266"/>
    <x v="2"/>
    <x v="3"/>
    <x v="6"/>
    <s v="Infrastructures et travaux nécessaires au GT3"/>
    <m/>
    <n v="1600"/>
  </r>
  <r>
    <s v="WP3.IW.PP7.722267"/>
    <x v="2"/>
    <x v="3"/>
    <x v="7"/>
    <s v="Infrastructures et travaux nécessaires au GT3"/>
    <m/>
    <n v="2500"/>
  </r>
  <r>
    <s v="WP3.ES.LEP.722253"/>
    <x v="2"/>
    <x v="2"/>
    <x v="0"/>
    <s v="Expertise et services externes nécessaires au GT3"/>
    <m/>
    <n v="2000"/>
  </r>
  <r>
    <s v="WP3.ES.PP1.722261"/>
    <x v="2"/>
    <x v="2"/>
    <x v="1"/>
    <s v="Expertise et services externes nécessaires au GT3"/>
    <m/>
    <n v="11760"/>
  </r>
  <r>
    <s v="WP3.ES.PP2.722262"/>
    <x v="2"/>
    <x v="2"/>
    <x v="2"/>
    <s v="Expertise et services externes nécessaires au GT3"/>
    <m/>
    <n v="70000"/>
  </r>
  <r>
    <s v="WP3.ES.PP3.722263"/>
    <x v="2"/>
    <x v="2"/>
    <x v="3"/>
    <s v="Expertise et services externes nécessaires au GT3"/>
    <m/>
    <n v="2600"/>
  </r>
  <r>
    <s v="WP3.ES.PP4.722264"/>
    <x v="2"/>
    <x v="2"/>
    <x v="4"/>
    <s v="Expertise et services externes nécessaires au GT3"/>
    <m/>
    <n v="1820"/>
  </r>
  <r>
    <s v="WP3.ES.PP5.722265"/>
    <x v="2"/>
    <x v="2"/>
    <x v="5"/>
    <s v="Expertise et services externes nécessaires au GT3"/>
    <m/>
    <n v="2600"/>
  </r>
  <r>
    <s v="WP3.ES.PP6.722266"/>
    <x v="2"/>
    <x v="2"/>
    <x v="6"/>
    <s v="Expertise et services externes nécessaires au GT3"/>
    <m/>
    <n v="7800"/>
  </r>
  <r>
    <s v="WP3.ES.PP7.722267"/>
    <x v="2"/>
    <x v="2"/>
    <x v="7"/>
    <s v="Expertise et services externes nécessaires au GT3"/>
    <m/>
    <n v="13777.4"/>
  </r>
  <r>
    <s v="WP4.ST.LEP.722253"/>
    <x v="3"/>
    <x v="0"/>
    <x v="0"/>
    <s v="Ressources humaines impliquées dans le GT4"/>
    <m/>
    <n v="1104"/>
  </r>
  <r>
    <s v="WP4.ST.PP1.722261"/>
    <x v="3"/>
    <x v="0"/>
    <x v="1"/>
    <s v="Ressources humaines impliquées dans le GT4"/>
    <m/>
    <n v="1600"/>
  </r>
  <r>
    <s v="WP4.ST.PP2.722262"/>
    <x v="3"/>
    <x v="0"/>
    <x v="2"/>
    <s v="Ressources humaines impliquées dans le GT4"/>
    <m/>
    <n v="2500"/>
  </r>
  <r>
    <s v="WP4.ST.PP3.722263"/>
    <x v="3"/>
    <x v="0"/>
    <x v="3"/>
    <s v="Ressources humaines impliquées dans le GT4"/>
    <m/>
    <n v="12480"/>
  </r>
  <r>
    <s v="WP4.ST.PP4.722264"/>
    <x v="3"/>
    <x v="0"/>
    <x v="4"/>
    <s v="Ressources humaines impliquées dans le GT4"/>
    <m/>
    <n v="8400"/>
  </r>
  <r>
    <s v="WP4.ST.PP5.722265"/>
    <x v="3"/>
    <x v="0"/>
    <x v="5"/>
    <s v="Ressources humaines impliquées dans le GT4"/>
    <m/>
    <n v="8832"/>
  </r>
  <r>
    <s v="WP4.ST.PP6.722266"/>
    <x v="3"/>
    <x v="0"/>
    <x v="6"/>
    <s v="Ressources humaines impliquées dans le GT4"/>
    <m/>
    <n v="1600"/>
  </r>
  <r>
    <s v="WP4.ST.PP7.722267"/>
    <x v="3"/>
    <x v="0"/>
    <x v="7"/>
    <s v="Ressources humaines impliquées dans le GT4"/>
    <m/>
    <n v="1104"/>
  </r>
  <r>
    <s v="WP4.EC.LEP.722253"/>
    <x v="3"/>
    <x v="1"/>
    <x v="0"/>
    <s v="Matériel nécessaire au GT4"/>
    <m/>
    <n v="3275"/>
  </r>
  <r>
    <s v="WP4.EC.PP1.722261"/>
    <x v="3"/>
    <x v="1"/>
    <x v="1"/>
    <s v="Matériel nécessaire au GT4"/>
    <m/>
    <n v="2760"/>
  </r>
  <r>
    <s v="WP4.EC.PP2.722262"/>
    <x v="3"/>
    <x v="1"/>
    <x v="2"/>
    <s v="Matériel nécessaire au GT4"/>
    <m/>
    <n v="46800"/>
  </r>
  <r>
    <s v="WP4.EC.PP3.722263"/>
    <x v="3"/>
    <x v="1"/>
    <x v="3"/>
    <s v="Matériel nécessaire au GT4"/>
    <m/>
    <n v="67500"/>
  </r>
  <r>
    <s v="WP4.EC.PP4.722264"/>
    <x v="3"/>
    <x v="1"/>
    <x v="4"/>
    <s v="Matériel nécessaire au GT4"/>
    <m/>
    <n v="750"/>
  </r>
  <r>
    <s v="WP4.EC.PP5.722265"/>
    <x v="3"/>
    <x v="1"/>
    <x v="5"/>
    <s v="Matériel nécessaire au GT4"/>
    <m/>
    <n v="2600"/>
  </r>
  <r>
    <s v="WP4.EC.PP6.722266"/>
    <x v="3"/>
    <x v="1"/>
    <x v="6"/>
    <s v="Matériel nécessaire au GT4"/>
    <m/>
    <n v="750"/>
  </r>
  <r>
    <s v="WP4.EC.PP7.722267"/>
    <x v="3"/>
    <x v="1"/>
    <x v="7"/>
    <s v="Matériel nécessaire au GT4"/>
    <m/>
    <n v="1820"/>
  </r>
  <r>
    <s v="WP4.IW.LEP.722253"/>
    <x v="3"/>
    <x v="3"/>
    <x v="0"/>
    <s v="Infrastructures et travaux nécessaires au GT4"/>
    <m/>
    <n v="750"/>
  </r>
  <r>
    <s v="WP4.IW.PP1.722261"/>
    <x v="3"/>
    <x v="3"/>
    <x v="1"/>
    <s v="Infrastructures et travaux nécessaires au GT4"/>
    <m/>
    <n v="2600"/>
  </r>
  <r>
    <s v="WP4.IW.PP2.722262"/>
    <x v="3"/>
    <x v="3"/>
    <x v="2"/>
    <s v="Infrastructures et travaux nécessaires au GT4"/>
    <m/>
    <n v="7800"/>
  </r>
  <r>
    <s v="WP4.IW.PP3.722263"/>
    <x v="3"/>
    <x v="3"/>
    <x v="3"/>
    <s v="Infrastructures et travaux nécessaires au GT4"/>
    <m/>
    <n v="2520"/>
  </r>
  <r>
    <s v="WP4.IW.PP4.722264"/>
    <x v="3"/>
    <x v="3"/>
    <x v="4"/>
    <s v="Infrastructures et travaux nécessaires au GT4"/>
    <m/>
    <n v="1600"/>
  </r>
  <r>
    <s v="WP4.IW.PP5.722265"/>
    <x v="3"/>
    <x v="3"/>
    <x v="5"/>
    <s v="Infrastructures et travaux nécessaires au GT4"/>
    <m/>
    <n v="2500"/>
  </r>
  <r>
    <s v="WP4.IW.PP6.722266"/>
    <x v="3"/>
    <x v="3"/>
    <x v="6"/>
    <s v="Infrastructures et travaux nécessaires au GT4"/>
    <m/>
    <n v="2000"/>
  </r>
  <r>
    <s v="WP4.IW.PP7.722267"/>
    <x v="3"/>
    <x v="3"/>
    <x v="7"/>
    <s v="Infrastructures et travaux nécessaires au GT4"/>
    <m/>
    <n v="11760"/>
  </r>
  <r>
    <s v="WP4.ES.LEP.722253"/>
    <x v="3"/>
    <x v="2"/>
    <x v="0"/>
    <s v="Expertise et services externes nécessaires au GT4"/>
    <m/>
    <n v="70000"/>
  </r>
  <r>
    <s v="WP4.ES.PP1.722261"/>
    <x v="3"/>
    <x v="2"/>
    <x v="1"/>
    <s v="Expertise et services externes nécessaires au GT4"/>
    <m/>
    <n v="2600"/>
  </r>
  <r>
    <s v="WP4.ES.PP2.722262"/>
    <x v="3"/>
    <x v="2"/>
    <x v="2"/>
    <s v="Expertise et services externes nécessaires au GT4"/>
    <m/>
    <n v="1820"/>
  </r>
  <r>
    <s v="WP4.ES.PP3.722263"/>
    <x v="3"/>
    <x v="2"/>
    <x v="3"/>
    <s v="Expertise et services externes nécessaires au GT4"/>
    <m/>
    <n v="2600"/>
  </r>
  <r>
    <s v="WP4.ES.PP4.722264"/>
    <x v="3"/>
    <x v="2"/>
    <x v="4"/>
    <s v="Expertise et services externes nécessaires au GT4"/>
    <m/>
    <n v="7800"/>
  </r>
  <r>
    <s v="WP4.ES.PP5.722265"/>
    <x v="3"/>
    <x v="2"/>
    <x v="5"/>
    <s v="Expertise et services externes nécessaires au GT4"/>
    <m/>
    <n v="13777.4"/>
  </r>
  <r>
    <s v="WP4.ES.PP6.722266"/>
    <x v="3"/>
    <x v="2"/>
    <x v="6"/>
    <s v="Expertise et services externes nécessaires au GT4"/>
    <m/>
    <n v="1200"/>
  </r>
  <r>
    <s v="WP4.ES.PP7.722267"/>
    <x v="3"/>
    <x v="2"/>
    <x v="7"/>
    <s v="Expertise et services externes nécessaires au GT4"/>
    <m/>
    <n v="1104"/>
  </r>
  <r>
    <s v="WP5.ST.LEP.722253"/>
    <x v="4"/>
    <x v="0"/>
    <x v="0"/>
    <s v="Ressources humaines impliquées dans le GT5"/>
    <m/>
    <n v="2500"/>
  </r>
  <r>
    <s v="WP5.ST.PP1.722261"/>
    <x v="4"/>
    <x v="0"/>
    <x v="1"/>
    <s v="Ressources humaines impliquées dans le GT5"/>
    <m/>
    <n v="3900"/>
  </r>
  <r>
    <s v="WP5.ST.PP2.722262"/>
    <x v="4"/>
    <x v="0"/>
    <x v="2"/>
    <s v="Ressources humaines impliquées dans le GT5"/>
    <m/>
    <n v="2860"/>
  </r>
  <r>
    <s v="WP5.ST.PP3.722263"/>
    <x v="4"/>
    <x v="0"/>
    <x v="3"/>
    <s v="Ressources humaines impliquées dans le GT5"/>
    <m/>
    <n v="1040"/>
  </r>
  <r>
    <s v="WP5.ST.PP4.722264"/>
    <x v="4"/>
    <x v="0"/>
    <x v="4"/>
    <s v="Ressources humaines impliquées dans le GT5"/>
    <m/>
    <n v="2860"/>
  </r>
  <r>
    <s v="WP5.ST.PP5.722265"/>
    <x v="4"/>
    <x v="0"/>
    <x v="5"/>
    <s v="Ressources humaines impliquées dans le GT5"/>
    <m/>
    <n v="2600"/>
  </r>
  <r>
    <s v="WP5.ST.PP6.722266"/>
    <x v="4"/>
    <x v="0"/>
    <x v="6"/>
    <s v="Ressources humaines impliquées dans le GT5"/>
    <m/>
    <n v="2600"/>
  </r>
  <r>
    <s v="WP5.ST.PP7.722267"/>
    <x v="4"/>
    <x v="0"/>
    <x v="7"/>
    <s v="Ressources humaines impliquées dans le GT5"/>
    <m/>
    <n v="1040"/>
  </r>
  <r>
    <s v="WP5.EC.LEP.722253"/>
    <x v="4"/>
    <x v="1"/>
    <x v="0"/>
    <s v="Matériel nécessaire au GT5"/>
    <m/>
    <n v="12480"/>
  </r>
  <r>
    <s v="WP5.EC.PP1.722261"/>
    <x v="4"/>
    <x v="1"/>
    <x v="1"/>
    <s v="Matériel nécessaire au GT5"/>
    <m/>
    <n v="11148.800000000001"/>
  </r>
  <r>
    <s v="WP5.EC.PP2.722262"/>
    <x v="4"/>
    <x v="1"/>
    <x v="2"/>
    <s v="Matériel nécessaire au GT5"/>
    <m/>
    <n v="84000"/>
  </r>
  <r>
    <s v="WP5.EC.PP3.722263"/>
    <x v="4"/>
    <x v="1"/>
    <x v="3"/>
    <s v="Matériel nécessaire au GT5"/>
    <m/>
    <n v="20000"/>
  </r>
  <r>
    <s v="WP5.EC.PP4.722264"/>
    <x v="4"/>
    <x v="1"/>
    <x v="4"/>
    <s v="Matériel nécessaire au GT5"/>
    <m/>
    <n v="600"/>
  </r>
  <r>
    <s v="WP5.EC.PP5.722265"/>
    <x v="4"/>
    <x v="1"/>
    <x v="5"/>
    <s v="Matériel nécessaire au GT5"/>
    <m/>
    <n v="736"/>
  </r>
  <r>
    <s v="WP5.EC.PP6.722266"/>
    <x v="4"/>
    <x v="1"/>
    <x v="6"/>
    <s v="Matériel nécessaire au GT5"/>
    <m/>
    <n v="9100"/>
  </r>
  <r>
    <s v="WP5.EC.PP7.722267"/>
    <x v="4"/>
    <x v="1"/>
    <x v="7"/>
    <s v="Matériel nécessaire au GT5"/>
    <m/>
    <n v="8832"/>
  </r>
  <r>
    <s v="WP5.IW.LEP.722253"/>
    <x v="4"/>
    <x v="3"/>
    <x v="0"/>
    <s v="Infrastructures et travaux nécessaires au GT5"/>
    <m/>
    <n v="46800"/>
  </r>
  <r>
    <s v="WP5.IW.PP1.722261"/>
    <x v="4"/>
    <x v="3"/>
    <x v="1"/>
    <s v="Infrastructures et travaux nécessaires au GT5"/>
    <m/>
    <n v="67500"/>
  </r>
  <r>
    <s v="WP5.IW.PP2.722262"/>
    <x v="4"/>
    <x v="3"/>
    <x v="2"/>
    <s v="Infrastructures et travaux nécessaires au GT5"/>
    <m/>
    <n v="750"/>
  </r>
  <r>
    <s v="WP5.IW.PP3.722263"/>
    <x v="4"/>
    <x v="3"/>
    <x v="3"/>
    <s v="Infrastructures et travaux nécessaires au GT5"/>
    <m/>
    <n v="2600"/>
  </r>
  <r>
    <s v="WP5.IW.PP4.722264"/>
    <x v="4"/>
    <x v="3"/>
    <x v="4"/>
    <s v="Infrastructures et travaux nécessaires au GT5"/>
    <m/>
    <n v="750"/>
  </r>
  <r>
    <s v="WP5.IW.PP5.722265"/>
    <x v="4"/>
    <x v="3"/>
    <x v="5"/>
    <s v="Infrastructures et travaux nécessaires au GT5"/>
    <m/>
    <n v="1820"/>
  </r>
  <r>
    <s v="WP5.IW.PP6.722266"/>
    <x v="4"/>
    <x v="3"/>
    <x v="6"/>
    <s v="Infrastructures et travaux nécessaires au GT5"/>
    <m/>
    <n v="750"/>
  </r>
  <r>
    <s v="WP5.IW.PP7.722267"/>
    <x v="4"/>
    <x v="3"/>
    <x v="7"/>
    <s v="Infrastructures et travaux nécessaires au GT5"/>
    <m/>
    <n v="2600"/>
  </r>
  <r>
    <s v="WP5.ES.LEP.722253"/>
    <x v="4"/>
    <x v="2"/>
    <x v="0"/>
    <s v="Expertise et services externes nécessaires au GT5"/>
    <m/>
    <n v="7800"/>
  </r>
  <r>
    <s v="WP5.ES.PP1.722261"/>
    <x v="4"/>
    <x v="2"/>
    <x v="1"/>
    <s v="Expertise et services externes nécessaires au GT5"/>
    <m/>
    <n v="2520"/>
  </r>
  <r>
    <s v="WP5.ES.PP2.722262"/>
    <x v="4"/>
    <x v="2"/>
    <x v="2"/>
    <s v="Expertise et services externes nécessaires au GT5"/>
    <m/>
    <n v="1600"/>
  </r>
  <r>
    <s v="WP5.ES.PP3.722263"/>
    <x v="4"/>
    <x v="2"/>
    <x v="3"/>
    <s v="Expertise et services externes nécessaires au GT5"/>
    <m/>
    <n v="2500"/>
  </r>
  <r>
    <s v="WP5.ES.PP4.722264"/>
    <x v="4"/>
    <x v="2"/>
    <x v="4"/>
    <s v="Expertise et services externes nécessaires au GT5"/>
    <m/>
    <n v="2000"/>
  </r>
  <r>
    <s v="WP5.ES.PP5.722265"/>
    <x v="4"/>
    <x v="2"/>
    <x v="5"/>
    <s v="Expertise et services externes nécessaires au GT5"/>
    <m/>
    <n v="11760"/>
  </r>
  <r>
    <s v="WP5.ES.PP6.722266"/>
    <x v="4"/>
    <x v="2"/>
    <x v="6"/>
    <s v="Expertise et services externes nécessaires au GT5"/>
    <m/>
    <n v="70000"/>
  </r>
  <r>
    <s v="WP5.ES.PP7.722267"/>
    <x v="4"/>
    <x v="2"/>
    <x v="7"/>
    <s v="Expertise et services externes nécessaires au GT5"/>
    <m/>
    <n v="2600"/>
  </r>
  <r>
    <s v="WP6.ST.LEP.722253"/>
    <x v="5"/>
    <x v="0"/>
    <x v="0"/>
    <s v="Ressources humaines impliquées dans le GT6"/>
    <m/>
    <n v="2600"/>
  </r>
  <r>
    <s v="WP6.ST.PP1.722261"/>
    <x v="5"/>
    <x v="0"/>
    <x v="1"/>
    <s v="Ressources humaines impliquées dans le GT6"/>
    <m/>
    <n v="7800"/>
  </r>
  <r>
    <s v="WP6.ST.PP2.722262"/>
    <x v="5"/>
    <x v="0"/>
    <x v="2"/>
    <s v="Ressources humaines impliquées dans le GT6"/>
    <m/>
    <n v="13777.4"/>
  </r>
  <r>
    <s v="WP6.ST.PP3.722263"/>
    <x v="5"/>
    <x v="0"/>
    <x v="3"/>
    <s v="Ressources humaines impliquées dans le GT6"/>
    <m/>
    <n v="1200"/>
  </r>
  <r>
    <s v="WP6.ST.PP4.722264"/>
    <x v="5"/>
    <x v="0"/>
    <x v="4"/>
    <s v="Ressources humaines impliquées dans le GT6"/>
    <m/>
    <n v="1104"/>
  </r>
  <r>
    <s v="WP6.ST.PP5.722265"/>
    <x v="5"/>
    <x v="0"/>
    <x v="5"/>
    <s v="Ressources humaines impliquées dans le GT6"/>
    <m/>
    <n v="1600"/>
  </r>
  <r>
    <s v="WP6.ST.PP6.722266"/>
    <x v="5"/>
    <x v="0"/>
    <x v="6"/>
    <s v="Ressources humaines impliquées dans le GT6"/>
    <m/>
    <n v="2500"/>
  </r>
  <r>
    <s v="WP6.ST.PP7.722267"/>
    <x v="5"/>
    <x v="0"/>
    <x v="7"/>
    <s v="Ressources humaines impliquées dans le GT6"/>
    <m/>
    <n v="46800"/>
  </r>
  <r>
    <s v="WP6.EC.LEP.722253"/>
    <x v="5"/>
    <x v="1"/>
    <x v="0"/>
    <s v="Matériel nécessaire au GT6"/>
    <m/>
    <n v="67500"/>
  </r>
  <r>
    <s v="WP6.EC.PP1.722261"/>
    <x v="5"/>
    <x v="1"/>
    <x v="1"/>
    <s v="Matériel nécessaire au GT6"/>
    <m/>
    <n v="1750"/>
  </r>
  <r>
    <s v="WP6.EC.PP2.722262"/>
    <x v="5"/>
    <x v="1"/>
    <x v="2"/>
    <s v="Matériel nécessaire au GT6"/>
    <m/>
    <n v="2600"/>
  </r>
  <r>
    <s v="WP6.EC.PP3.722263"/>
    <x v="5"/>
    <x v="1"/>
    <x v="3"/>
    <s v="Matériel nécessaire au GT6"/>
    <m/>
    <n v="750"/>
  </r>
  <r>
    <s v="WP6.EC.PP4.722264"/>
    <x v="5"/>
    <x v="1"/>
    <x v="4"/>
    <s v="Matériel nécessaire au GT6"/>
    <m/>
    <n v="1820"/>
  </r>
  <r>
    <s v="WP6.EC.PP5.722265"/>
    <x v="5"/>
    <x v="1"/>
    <x v="5"/>
    <s v="Matériel nécessaire au GT6"/>
    <m/>
    <n v="750"/>
  </r>
  <r>
    <s v="WP6.EC.PP6.722266"/>
    <x v="5"/>
    <x v="1"/>
    <x v="6"/>
    <s v="Matériel nécessaire au GT6"/>
    <m/>
    <n v="2600"/>
  </r>
  <r>
    <s v="WP6.EC.PP7.722267"/>
    <x v="5"/>
    <x v="1"/>
    <x v="7"/>
    <s v="Matériel nécessaire au GT6"/>
    <m/>
    <n v="7800"/>
  </r>
  <r>
    <s v="WP6.IW.LEP.722253"/>
    <x v="5"/>
    <x v="3"/>
    <x v="0"/>
    <s v="Infrastructures et travaux nécessaires au GT6"/>
    <m/>
    <n v="2520"/>
  </r>
  <r>
    <s v="WP6.IW.PP1.722261"/>
    <x v="5"/>
    <x v="3"/>
    <x v="1"/>
    <s v="Infrastructures et travaux nécessaires au GT6"/>
    <m/>
    <n v="1600"/>
  </r>
  <r>
    <s v="WP6.IW.PP2.722262"/>
    <x v="5"/>
    <x v="3"/>
    <x v="2"/>
    <s v="Infrastructures et travaux nécessaires au GT6"/>
    <m/>
    <n v="2500"/>
  </r>
  <r>
    <s v="WP6.IW.PP3.722263"/>
    <x v="5"/>
    <x v="3"/>
    <x v="3"/>
    <s v="Infrastructures et travaux nécessaires au GT6"/>
    <m/>
    <n v="2000"/>
  </r>
  <r>
    <s v="WP6.IW.PP4.722264"/>
    <x v="5"/>
    <x v="3"/>
    <x v="4"/>
    <s v="Infrastructures et travaux nécessaires au GT6"/>
    <m/>
    <n v="11760"/>
  </r>
  <r>
    <s v="WP6.IW.PP5.722265"/>
    <x v="5"/>
    <x v="3"/>
    <x v="5"/>
    <s v="Infrastructures et travaux nécessaires au GT6"/>
    <m/>
    <n v="70000"/>
  </r>
  <r>
    <s v="WP6.IW.PP6.722266"/>
    <x v="5"/>
    <x v="3"/>
    <x v="6"/>
    <s v="Infrastructures et travaux nécessaires au GT6"/>
    <m/>
    <n v="2600"/>
  </r>
  <r>
    <s v="WP6.ES.LEP.722253"/>
    <x v="5"/>
    <x v="2"/>
    <x v="0"/>
    <s v="Expertise et services externes nécessaires au GT6"/>
    <m/>
    <n v="2600"/>
  </r>
  <r>
    <s v="WP6.ES.PP1.722261"/>
    <x v="5"/>
    <x v="2"/>
    <x v="1"/>
    <s v="Expertise et services externes nécessaires au GT6"/>
    <m/>
    <n v="7800"/>
  </r>
  <r>
    <s v="WP6.ES.PP2.722262"/>
    <x v="5"/>
    <x v="2"/>
    <x v="2"/>
    <s v="Expertise et services externes nécessaires au GT6"/>
    <m/>
    <n v="13777.4"/>
  </r>
  <r>
    <s v="WP6.ES.PP3.722263"/>
    <x v="5"/>
    <x v="2"/>
    <x v="3"/>
    <s v="Expertise et services externes nécessaires au GT6"/>
    <m/>
    <n v="1200"/>
  </r>
  <r>
    <s v="WP6.ES.PP4.722264"/>
    <x v="5"/>
    <x v="2"/>
    <x v="4"/>
    <s v="Expertise et services externes nécessaires au GT6"/>
    <m/>
    <n v="1104"/>
  </r>
  <r>
    <s v="WP6.ES.PP5.722265"/>
    <x v="5"/>
    <x v="2"/>
    <x v="5"/>
    <s v="Expertise et services externes nécessaires au GT6"/>
    <m/>
    <n v="1600"/>
  </r>
  <r>
    <s v="WP6.ES.PP6.722266"/>
    <x v="5"/>
    <x v="2"/>
    <x v="6"/>
    <s v="Expertise et services externes nécessaires au GT6"/>
    <m/>
    <n v="2500"/>
  </r>
  <r>
    <s v="WP6.ES.PP7.722267"/>
    <x v="5"/>
    <x v="2"/>
    <x v="7"/>
    <s v="Expertise et services externes nécessaires au GT6"/>
    <m/>
    <n v="2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5" dataOnRows="1" applyNumberFormats="0" applyBorderFormats="0" applyFontFormats="0" applyPatternFormats="0" applyAlignmentFormats="0" applyWidthHeightFormats="1" dataCaption="Dati" updatedVersion="8" showMemberPropertyTips="0" useAutoFormatting="1" itemPrintTitles="1" createdVersion="1" indent="0" compact="0" compactData="0" gridDropZones="1">
  <location ref="A3:C41" firstHeaderRow="2" firstDataRow="2" firstDataCol="2"/>
  <pivotFields count="7"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>
      <items count="10">
        <item m="1" x="8"/>
        <item x="1"/>
        <item x="2"/>
        <item x="3"/>
        <item x="4"/>
        <item x="5"/>
        <item x="6"/>
        <item x="7"/>
        <item x="0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numFmtId="171" outline="0" subtotalTop="0" showAll="0" includeNewItemsInFilter="1" defaultSubtotal="0"/>
  </pivotFields>
  <rowFields count="2">
    <field x="2"/>
    <field x="3"/>
  </rowFields>
  <rowItems count="37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3"/>
    </i>
    <i t="grand">
      <x/>
    </i>
  </rowItems>
  <colItems count="1">
    <i/>
  </colItems>
  <dataFields count="1">
    <dataField name="Somma di Coûts totaux (en EUR)" fld="6" baseField="0" baseItem="0"/>
  </dataFields>
  <formats count="1">
    <format dxfId="3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name="Tabella pivot1" cacheId="5" dataOnRows="1" applyNumberFormats="0" applyBorderFormats="0" applyFontFormats="0" applyPatternFormats="0" applyAlignmentFormats="0" applyWidthHeightFormats="1" dataCaption="Dati" updatedVersion="8" showMemberPropertyTips="0" useAutoFormatting="1" itemPrintTitles="1" createdVersion="1" indent="0" compact="0" compactData="0" gridDropZones="1">
  <location ref="A3:C59" firstHeaderRow="2" firstDataRow="2" firstDataCol="2"/>
  <pivotFields count="7">
    <pivotField compact="0" outline="0" subtotalTop="0" showAll="0" includeNewItemsInFilter="1" defaultSubtotal="0"/>
    <pivotField axis="axisRow" compact="0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  <pivotField compact="0" outline="0" subtotalTop="0" showAll="0" includeNewItemsInFilter="1" defaultSubtotal="0"/>
    <pivotField axis="axisRow" compact="0" outline="0" subtotalTop="0" showAll="0" includeNewItemsInFilter="1" defaultSubtotal="0">
      <items count="9">
        <item m="1" x="8"/>
        <item x="1"/>
        <item x="2"/>
        <item x="3"/>
        <item x="4"/>
        <item x="5"/>
        <item x="6"/>
        <item x="7"/>
        <item x="0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numFmtId="171" outline="0" subtotalTop="0" showAll="0" includeNewItemsInFilter="1" defaultSubtotal="0"/>
  </pivotFields>
  <rowFields count="2">
    <field x="1"/>
    <field x="3"/>
  </rowFields>
  <rowItems count="55">
    <i>
      <x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/>
    </i>
    <i>
      <x v="1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1"/>
    </i>
    <i>
      <x v="2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2"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3"/>
    </i>
    <i>
      <x v="4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4"/>
    </i>
    <i>
      <x v="5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t="default">
      <x v="5"/>
    </i>
    <i t="grand">
      <x/>
    </i>
  </rowItems>
  <colItems count="1">
    <i/>
  </colItems>
  <dataFields count="1">
    <dataField name="Somma di Coûts totaux (en EUR)" fld="6" baseField="0" baseItem="0"/>
  </dataFields>
  <formats count="1">
    <format dxfId="2">
      <pivotArea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82"/>
  <sheetViews>
    <sheetView tabSelected="1" zoomScale="70" zoomScaleNormal="70" workbookViewId="0">
      <selection activeCell="F3" sqref="F3"/>
    </sheetView>
  </sheetViews>
  <sheetFormatPr defaultColWidth="22.42578125" defaultRowHeight="12.75"/>
  <cols>
    <col min="1" max="1" width="24.28515625" customWidth="1"/>
    <col min="3" max="3" width="54" bestFit="1" customWidth="1"/>
    <col min="5" max="5" width="103.140625" customWidth="1"/>
    <col min="6" max="6" width="72.7109375" customWidth="1"/>
    <col min="8" max="14" width="7.140625" customWidth="1"/>
  </cols>
  <sheetData>
    <row r="1" spans="1:14" ht="29.25" thickBot="1">
      <c r="A1" s="205" t="s">
        <v>191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</row>
    <row r="2" spans="1:14" ht="13.5" thickBot="1">
      <c r="A2" s="208"/>
      <c r="B2" s="209"/>
      <c r="C2" s="209"/>
      <c r="D2" s="209"/>
      <c r="E2" s="209"/>
      <c r="F2" s="209"/>
      <c r="G2" s="210"/>
      <c r="H2" s="211" t="s">
        <v>192</v>
      </c>
      <c r="I2" s="212"/>
      <c r="J2" s="212"/>
      <c r="K2" s="212"/>
      <c r="L2" s="212"/>
      <c r="M2" s="212"/>
      <c r="N2" s="213"/>
    </row>
    <row r="3" spans="1:14" ht="30.75" thickBot="1">
      <c r="A3" s="74" t="s">
        <v>193</v>
      </c>
      <c r="B3" s="74" t="s">
        <v>194</v>
      </c>
      <c r="C3" s="75" t="s">
        <v>195</v>
      </c>
      <c r="D3" s="76" t="s">
        <v>196</v>
      </c>
      <c r="E3" s="77" t="s">
        <v>197</v>
      </c>
      <c r="F3" s="77" t="s">
        <v>198</v>
      </c>
      <c r="G3" s="78" t="s">
        <v>199</v>
      </c>
      <c r="H3" s="79">
        <v>1</v>
      </c>
      <c r="I3" s="80">
        <v>2</v>
      </c>
      <c r="J3" s="80">
        <v>3</v>
      </c>
      <c r="K3" s="80">
        <v>4</v>
      </c>
      <c r="L3" s="80">
        <v>5</v>
      </c>
      <c r="M3" s="80">
        <v>6</v>
      </c>
      <c r="N3" s="81">
        <v>7</v>
      </c>
    </row>
    <row r="4" spans="1:14" s="181" customFormat="1" ht="15">
      <c r="A4" s="182" t="s">
        <v>6</v>
      </c>
      <c r="B4" s="182" t="s">
        <v>200</v>
      </c>
      <c r="C4" s="183" t="s">
        <v>201</v>
      </c>
      <c r="D4" s="183" t="s">
        <v>278</v>
      </c>
      <c r="E4" s="184" t="s">
        <v>202</v>
      </c>
      <c r="F4" s="195"/>
      <c r="G4" s="196">
        <v>67800</v>
      </c>
      <c r="H4" s="82" t="s">
        <v>203</v>
      </c>
      <c r="I4" s="83" t="s">
        <v>203</v>
      </c>
      <c r="J4" s="83" t="s">
        <v>203</v>
      </c>
      <c r="K4" s="83" t="s">
        <v>203</v>
      </c>
      <c r="L4" s="83" t="s">
        <v>203</v>
      </c>
      <c r="M4" s="83" t="s">
        <v>203</v>
      </c>
      <c r="N4" s="84" t="s">
        <v>203</v>
      </c>
    </row>
    <row r="5" spans="1:14" s="181" customFormat="1" ht="15">
      <c r="A5" s="195" t="s">
        <v>190</v>
      </c>
      <c r="B5" s="195" t="s">
        <v>200</v>
      </c>
      <c r="C5" s="197" t="s">
        <v>201</v>
      </c>
      <c r="D5" s="197" t="s">
        <v>278</v>
      </c>
      <c r="E5" s="197" t="s">
        <v>204</v>
      </c>
      <c r="F5" s="195"/>
      <c r="G5" s="196">
        <v>60800</v>
      </c>
      <c r="H5" s="82" t="s">
        <v>203</v>
      </c>
      <c r="I5" s="83" t="s">
        <v>203</v>
      </c>
      <c r="J5" s="83" t="s">
        <v>203</v>
      </c>
      <c r="K5" s="83" t="s">
        <v>203</v>
      </c>
      <c r="L5" s="83" t="s">
        <v>203</v>
      </c>
      <c r="M5" s="83" t="s">
        <v>203</v>
      </c>
      <c r="N5" s="84" t="s">
        <v>203</v>
      </c>
    </row>
    <row r="6" spans="1:14" s="181" customFormat="1" ht="15">
      <c r="A6" s="195" t="s">
        <v>7</v>
      </c>
      <c r="B6" s="195" t="s">
        <v>200</v>
      </c>
      <c r="C6" s="197" t="s">
        <v>201</v>
      </c>
      <c r="D6" s="197" t="s">
        <v>4</v>
      </c>
      <c r="E6" s="197" t="s">
        <v>204</v>
      </c>
      <c r="F6" s="195"/>
      <c r="G6" s="196">
        <v>750</v>
      </c>
      <c r="H6" s="82" t="s">
        <v>203</v>
      </c>
      <c r="I6" s="83" t="s">
        <v>3</v>
      </c>
      <c r="J6" s="83" t="s">
        <v>3</v>
      </c>
      <c r="K6" s="83" t="s">
        <v>3</v>
      </c>
      <c r="L6" s="83" t="s">
        <v>3</v>
      </c>
      <c r="M6" s="83" t="s">
        <v>3</v>
      </c>
      <c r="N6" s="84" t="s">
        <v>3</v>
      </c>
    </row>
    <row r="7" spans="1:14" s="181" customFormat="1" ht="15">
      <c r="A7" s="195" t="s">
        <v>8</v>
      </c>
      <c r="B7" s="195" t="s">
        <v>200</v>
      </c>
      <c r="C7" s="197" t="s">
        <v>201</v>
      </c>
      <c r="D7" s="197" t="s">
        <v>9</v>
      </c>
      <c r="E7" s="197" t="s">
        <v>204</v>
      </c>
      <c r="F7" s="195"/>
      <c r="G7" s="196">
        <v>2600</v>
      </c>
      <c r="H7" s="82" t="s">
        <v>203</v>
      </c>
      <c r="I7" s="83" t="s">
        <v>3</v>
      </c>
      <c r="J7" s="83" t="s">
        <v>3</v>
      </c>
      <c r="K7" s="83" t="s">
        <v>3</v>
      </c>
      <c r="L7" s="83" t="s">
        <v>3</v>
      </c>
      <c r="M7" s="83" t="s">
        <v>3</v>
      </c>
      <c r="N7" s="84" t="s">
        <v>3</v>
      </c>
    </row>
    <row r="8" spans="1:14" s="181" customFormat="1" ht="15">
      <c r="A8" s="195" t="s">
        <v>10</v>
      </c>
      <c r="B8" s="195" t="s">
        <v>200</v>
      </c>
      <c r="C8" s="197" t="s">
        <v>201</v>
      </c>
      <c r="D8" s="197" t="s">
        <v>11</v>
      </c>
      <c r="E8" s="197" t="s">
        <v>204</v>
      </c>
      <c r="F8" s="195"/>
      <c r="G8" s="196">
        <v>750</v>
      </c>
      <c r="H8" s="82" t="s">
        <v>3</v>
      </c>
      <c r="I8" s="83" t="s">
        <v>3</v>
      </c>
      <c r="J8" s="83" t="s">
        <v>203</v>
      </c>
      <c r="K8" s="83" t="s">
        <v>3</v>
      </c>
      <c r="L8" s="83" t="s">
        <v>3</v>
      </c>
      <c r="M8" s="83" t="s">
        <v>3</v>
      </c>
      <c r="N8" s="84" t="s">
        <v>3</v>
      </c>
    </row>
    <row r="9" spans="1:14" s="181" customFormat="1" ht="15">
      <c r="A9" s="195" t="s">
        <v>12</v>
      </c>
      <c r="B9" s="195" t="s">
        <v>200</v>
      </c>
      <c r="C9" s="197" t="s">
        <v>201</v>
      </c>
      <c r="D9" s="197" t="s">
        <v>13</v>
      </c>
      <c r="E9" s="197" t="s">
        <v>204</v>
      </c>
      <c r="F9" s="195"/>
      <c r="G9" s="196">
        <v>1820</v>
      </c>
      <c r="H9" s="82" t="s">
        <v>3</v>
      </c>
      <c r="I9" s="83" t="s">
        <v>3</v>
      </c>
      <c r="J9" s="83" t="s">
        <v>203</v>
      </c>
      <c r="K9" s="83" t="s">
        <v>3</v>
      </c>
      <c r="L9" s="83" t="s">
        <v>3</v>
      </c>
      <c r="M9" s="83" t="s">
        <v>3</v>
      </c>
      <c r="N9" s="84" t="s">
        <v>3</v>
      </c>
    </row>
    <row r="10" spans="1:14" s="181" customFormat="1" ht="15">
      <c r="A10" s="195" t="s">
        <v>14</v>
      </c>
      <c r="B10" s="195" t="s">
        <v>200</v>
      </c>
      <c r="C10" s="197" t="s">
        <v>201</v>
      </c>
      <c r="D10" s="197" t="s">
        <v>15</v>
      </c>
      <c r="E10" s="197" t="s">
        <v>204</v>
      </c>
      <c r="F10" s="195"/>
      <c r="G10" s="196">
        <v>750</v>
      </c>
      <c r="H10" s="82" t="s">
        <v>3</v>
      </c>
      <c r="I10" s="83" t="s">
        <v>3</v>
      </c>
      <c r="J10" s="83" t="s">
        <v>3</v>
      </c>
      <c r="K10" s="83" t="s">
        <v>3</v>
      </c>
      <c r="L10" s="83" t="s">
        <v>203</v>
      </c>
      <c r="M10" s="83" t="s">
        <v>203</v>
      </c>
      <c r="N10" s="84" t="s">
        <v>203</v>
      </c>
    </row>
    <row r="11" spans="1:14" s="181" customFormat="1" ht="15">
      <c r="A11" s="195" t="s">
        <v>16</v>
      </c>
      <c r="B11" s="195" t="s">
        <v>200</v>
      </c>
      <c r="C11" s="197" t="s">
        <v>201</v>
      </c>
      <c r="D11" s="197" t="s">
        <v>17</v>
      </c>
      <c r="E11" s="197" t="s">
        <v>204</v>
      </c>
      <c r="F11" s="195"/>
      <c r="G11" s="196">
        <v>2600</v>
      </c>
      <c r="H11" s="82" t="s">
        <v>3</v>
      </c>
      <c r="I11" s="83" t="s">
        <v>3</v>
      </c>
      <c r="J11" s="83" t="s">
        <v>3</v>
      </c>
      <c r="K11" s="83" t="s">
        <v>3</v>
      </c>
      <c r="L11" s="83" t="s">
        <v>203</v>
      </c>
      <c r="M11" s="83" t="s">
        <v>203</v>
      </c>
      <c r="N11" s="84" t="s">
        <v>203</v>
      </c>
    </row>
    <row r="12" spans="1:14" s="181" customFormat="1" ht="15">
      <c r="A12" s="195" t="s">
        <v>18</v>
      </c>
      <c r="B12" s="195" t="s">
        <v>200</v>
      </c>
      <c r="C12" s="197" t="s">
        <v>201</v>
      </c>
      <c r="D12" s="197" t="s">
        <v>19</v>
      </c>
      <c r="E12" s="197" t="s">
        <v>204</v>
      </c>
      <c r="F12" s="195"/>
      <c r="G12" s="196">
        <v>7800</v>
      </c>
      <c r="H12" s="82" t="s">
        <v>203</v>
      </c>
      <c r="I12" s="83" t="s">
        <v>203</v>
      </c>
      <c r="J12" s="83" t="s">
        <v>203</v>
      </c>
      <c r="K12" s="83" t="s">
        <v>203</v>
      </c>
      <c r="L12" s="83" t="s">
        <v>203</v>
      </c>
      <c r="M12" s="83" t="s">
        <v>203</v>
      </c>
      <c r="N12" s="84" t="s">
        <v>203</v>
      </c>
    </row>
    <row r="13" spans="1:14" s="181" customFormat="1" ht="15">
      <c r="A13" s="195" t="s">
        <v>20</v>
      </c>
      <c r="B13" s="195" t="s">
        <v>200</v>
      </c>
      <c r="C13" s="197" t="s">
        <v>205</v>
      </c>
      <c r="D13" s="197" t="s">
        <v>278</v>
      </c>
      <c r="E13" s="197" t="s">
        <v>206</v>
      </c>
      <c r="F13" s="195"/>
      <c r="G13" s="196">
        <v>2520</v>
      </c>
      <c r="H13" s="82" t="s">
        <v>203</v>
      </c>
      <c r="I13" s="83" t="s">
        <v>3</v>
      </c>
      <c r="J13" s="83" t="s">
        <v>3</v>
      </c>
      <c r="K13" s="83" t="s">
        <v>3</v>
      </c>
      <c r="L13" s="83" t="s">
        <v>3</v>
      </c>
      <c r="M13" s="83" t="s">
        <v>3</v>
      </c>
      <c r="N13" s="84" t="s">
        <v>3</v>
      </c>
    </row>
    <row r="14" spans="1:14" s="181" customFormat="1" ht="15">
      <c r="A14" s="195" t="s">
        <v>21</v>
      </c>
      <c r="B14" s="195" t="s">
        <v>200</v>
      </c>
      <c r="C14" s="197" t="s">
        <v>205</v>
      </c>
      <c r="D14" s="197" t="s">
        <v>4</v>
      </c>
      <c r="E14" s="197" t="s">
        <v>206</v>
      </c>
      <c r="F14" s="195"/>
      <c r="G14" s="196">
        <v>1600</v>
      </c>
      <c r="H14" s="82" t="s">
        <v>3</v>
      </c>
      <c r="I14" s="83" t="s">
        <v>3</v>
      </c>
      <c r="J14" s="83" t="s">
        <v>203</v>
      </c>
      <c r="K14" s="83" t="s">
        <v>203</v>
      </c>
      <c r="L14" s="83" t="s">
        <v>203</v>
      </c>
      <c r="M14" s="83" t="s">
        <v>203</v>
      </c>
      <c r="N14" s="84" t="s">
        <v>203</v>
      </c>
    </row>
    <row r="15" spans="1:14" s="181" customFormat="1" ht="15">
      <c r="A15" s="195" t="s">
        <v>22</v>
      </c>
      <c r="B15" s="195" t="s">
        <v>200</v>
      </c>
      <c r="C15" s="197" t="s">
        <v>205</v>
      </c>
      <c r="D15" s="197" t="s">
        <v>9</v>
      </c>
      <c r="E15" s="197" t="s">
        <v>206</v>
      </c>
      <c r="F15" s="195"/>
      <c r="G15" s="196">
        <v>2500</v>
      </c>
      <c r="H15" s="82" t="s">
        <v>3</v>
      </c>
      <c r="I15" s="83" t="s">
        <v>3</v>
      </c>
      <c r="J15" s="83" t="s">
        <v>203</v>
      </c>
      <c r="K15" s="83" t="s">
        <v>203</v>
      </c>
      <c r="L15" s="83" t="s">
        <v>203</v>
      </c>
      <c r="M15" s="83" t="s">
        <v>203</v>
      </c>
      <c r="N15" s="84" t="s">
        <v>203</v>
      </c>
    </row>
    <row r="16" spans="1:14" s="181" customFormat="1" ht="15">
      <c r="A16" s="195" t="s">
        <v>23</v>
      </c>
      <c r="B16" s="195" t="s">
        <v>200</v>
      </c>
      <c r="C16" s="197" t="s">
        <v>205</v>
      </c>
      <c r="D16" s="197" t="s">
        <v>11</v>
      </c>
      <c r="E16" s="197" t="s">
        <v>206</v>
      </c>
      <c r="F16" s="195"/>
      <c r="G16" s="196">
        <v>2000</v>
      </c>
      <c r="H16" s="82" t="s">
        <v>203</v>
      </c>
      <c r="I16" s="83" t="s">
        <v>3</v>
      </c>
      <c r="J16" s="83" t="s">
        <v>3</v>
      </c>
      <c r="K16" s="83" t="s">
        <v>3</v>
      </c>
      <c r="L16" s="83" t="s">
        <v>3</v>
      </c>
      <c r="M16" s="83" t="s">
        <v>3</v>
      </c>
      <c r="N16" s="84" t="s">
        <v>3</v>
      </c>
    </row>
    <row r="17" spans="1:14" s="181" customFormat="1" ht="15">
      <c r="A17" s="195" t="s">
        <v>24</v>
      </c>
      <c r="B17" s="195" t="s">
        <v>200</v>
      </c>
      <c r="C17" s="197" t="s">
        <v>205</v>
      </c>
      <c r="D17" s="197" t="s">
        <v>13</v>
      </c>
      <c r="E17" s="197" t="s">
        <v>206</v>
      </c>
      <c r="F17" s="195"/>
      <c r="G17" s="196">
        <v>11760</v>
      </c>
      <c r="H17" s="82" t="s">
        <v>3</v>
      </c>
      <c r="I17" s="83" t="s">
        <v>3</v>
      </c>
      <c r="J17" s="83" t="s">
        <v>3</v>
      </c>
      <c r="K17" s="83" t="s">
        <v>3</v>
      </c>
      <c r="L17" s="83" t="s">
        <v>3</v>
      </c>
      <c r="M17" s="83" t="s">
        <v>3</v>
      </c>
      <c r="N17" s="84" t="s">
        <v>203</v>
      </c>
    </row>
    <row r="18" spans="1:14" s="181" customFormat="1" ht="15">
      <c r="A18" s="195" t="s">
        <v>25</v>
      </c>
      <c r="B18" s="195" t="s">
        <v>200</v>
      </c>
      <c r="C18" s="197" t="s">
        <v>205</v>
      </c>
      <c r="D18" s="197" t="s">
        <v>15</v>
      </c>
      <c r="E18" s="197" t="s">
        <v>206</v>
      </c>
      <c r="F18" s="195"/>
      <c r="G18" s="196">
        <v>70000</v>
      </c>
      <c r="H18" s="82" t="s">
        <v>203</v>
      </c>
      <c r="I18" s="83" t="s">
        <v>203</v>
      </c>
      <c r="J18" s="83" t="s">
        <v>203</v>
      </c>
      <c r="K18" s="83" t="s">
        <v>203</v>
      </c>
      <c r="L18" s="83" t="s">
        <v>203</v>
      </c>
      <c r="M18" s="83" t="s">
        <v>203</v>
      </c>
      <c r="N18" s="84" t="s">
        <v>203</v>
      </c>
    </row>
    <row r="19" spans="1:14" s="181" customFormat="1" ht="15">
      <c r="A19" s="195" t="s">
        <v>26</v>
      </c>
      <c r="B19" s="195" t="s">
        <v>200</v>
      </c>
      <c r="C19" s="197" t="s">
        <v>205</v>
      </c>
      <c r="D19" s="197" t="s">
        <v>17</v>
      </c>
      <c r="E19" s="197" t="s">
        <v>206</v>
      </c>
      <c r="F19" s="195"/>
      <c r="G19" s="196">
        <v>2600</v>
      </c>
      <c r="H19" s="82" t="s">
        <v>203</v>
      </c>
      <c r="I19" s="83" t="s">
        <v>3</v>
      </c>
      <c r="J19" s="83" t="s">
        <v>3</v>
      </c>
      <c r="K19" s="83" t="s">
        <v>3</v>
      </c>
      <c r="L19" s="83" t="s">
        <v>3</v>
      </c>
      <c r="M19" s="83" t="s">
        <v>3</v>
      </c>
      <c r="N19" s="84" t="s">
        <v>3</v>
      </c>
    </row>
    <row r="20" spans="1:14" s="181" customFormat="1" ht="15">
      <c r="A20" s="195" t="s">
        <v>27</v>
      </c>
      <c r="B20" s="195" t="s">
        <v>200</v>
      </c>
      <c r="C20" s="197" t="s">
        <v>205</v>
      </c>
      <c r="D20" s="197" t="s">
        <v>19</v>
      </c>
      <c r="E20" s="197" t="s">
        <v>206</v>
      </c>
      <c r="F20" s="195"/>
      <c r="G20" s="196">
        <v>1820</v>
      </c>
      <c r="H20" s="82" t="s">
        <v>3</v>
      </c>
      <c r="I20" s="83" t="s">
        <v>3</v>
      </c>
      <c r="J20" s="83" t="s">
        <v>203</v>
      </c>
      <c r="K20" s="83" t="s">
        <v>3</v>
      </c>
      <c r="L20" s="83" t="s">
        <v>3</v>
      </c>
      <c r="M20" s="83" t="s">
        <v>3</v>
      </c>
      <c r="N20" s="84" t="s">
        <v>3</v>
      </c>
    </row>
    <row r="21" spans="1:14" s="181" customFormat="1" ht="15">
      <c r="A21" s="182" t="s">
        <v>28</v>
      </c>
      <c r="B21" s="182" t="s">
        <v>200</v>
      </c>
      <c r="C21" s="183" t="s">
        <v>207</v>
      </c>
      <c r="D21" s="183" t="s">
        <v>278</v>
      </c>
      <c r="E21" s="184" t="s">
        <v>208</v>
      </c>
      <c r="F21" s="195"/>
      <c r="G21" s="196">
        <v>2600</v>
      </c>
      <c r="H21" s="82" t="s">
        <v>3</v>
      </c>
      <c r="I21" s="83" t="s">
        <v>3</v>
      </c>
      <c r="J21" s="83" t="s">
        <v>3</v>
      </c>
      <c r="K21" s="83" t="s">
        <v>3</v>
      </c>
      <c r="L21" s="83" t="s">
        <v>203</v>
      </c>
      <c r="M21" s="83" t="s">
        <v>203</v>
      </c>
      <c r="N21" s="84" t="s">
        <v>203</v>
      </c>
    </row>
    <row r="22" spans="1:14" s="181" customFormat="1" ht="15">
      <c r="A22" s="182" t="s">
        <v>29</v>
      </c>
      <c r="B22" s="182" t="s">
        <v>200</v>
      </c>
      <c r="C22" s="183" t="s">
        <v>207</v>
      </c>
      <c r="D22" s="183" t="s">
        <v>4</v>
      </c>
      <c r="E22" s="184" t="s">
        <v>208</v>
      </c>
      <c r="F22" s="195"/>
      <c r="G22" s="196">
        <v>7800</v>
      </c>
      <c r="H22" s="82" t="s">
        <v>203</v>
      </c>
      <c r="I22" s="83" t="s">
        <v>203</v>
      </c>
      <c r="J22" s="83" t="s">
        <v>203</v>
      </c>
      <c r="K22" s="83" t="s">
        <v>203</v>
      </c>
      <c r="L22" s="83" t="s">
        <v>203</v>
      </c>
      <c r="M22" s="83" t="s">
        <v>203</v>
      </c>
      <c r="N22" s="84" t="s">
        <v>203</v>
      </c>
    </row>
    <row r="23" spans="1:14" s="181" customFormat="1" ht="15">
      <c r="A23" s="182" t="s">
        <v>30</v>
      </c>
      <c r="B23" s="182" t="s">
        <v>200</v>
      </c>
      <c r="C23" s="183" t="s">
        <v>207</v>
      </c>
      <c r="D23" s="183" t="s">
        <v>9</v>
      </c>
      <c r="E23" s="184" t="s">
        <v>208</v>
      </c>
      <c r="F23" s="195"/>
      <c r="G23" s="196">
        <v>13777.4</v>
      </c>
      <c r="H23" s="82" t="s">
        <v>3</v>
      </c>
      <c r="I23" s="83" t="s">
        <v>3</v>
      </c>
      <c r="J23" s="83" t="s">
        <v>3</v>
      </c>
      <c r="K23" s="83" t="s">
        <v>3</v>
      </c>
      <c r="L23" s="83" t="s">
        <v>203</v>
      </c>
      <c r="M23" s="83" t="s">
        <v>203</v>
      </c>
      <c r="N23" s="84" t="s">
        <v>203</v>
      </c>
    </row>
    <row r="24" spans="1:14" s="181" customFormat="1" ht="15">
      <c r="A24" s="182" t="s">
        <v>31</v>
      </c>
      <c r="B24" s="182" t="s">
        <v>200</v>
      </c>
      <c r="C24" s="183" t="s">
        <v>207</v>
      </c>
      <c r="D24" s="183" t="s">
        <v>11</v>
      </c>
      <c r="E24" s="184" t="s">
        <v>208</v>
      </c>
      <c r="F24" s="195"/>
      <c r="G24" s="196">
        <v>1200</v>
      </c>
      <c r="H24" s="82" t="s">
        <v>203</v>
      </c>
      <c r="I24" s="83" t="s">
        <v>3</v>
      </c>
      <c r="J24" s="83" t="s">
        <v>3</v>
      </c>
      <c r="K24" s="83" t="s">
        <v>3</v>
      </c>
      <c r="L24" s="83" t="s">
        <v>3</v>
      </c>
      <c r="M24" s="83" t="s">
        <v>3</v>
      </c>
      <c r="N24" s="84" t="s">
        <v>3</v>
      </c>
    </row>
    <row r="25" spans="1:14" s="181" customFormat="1" ht="15">
      <c r="A25" s="182" t="s">
        <v>32</v>
      </c>
      <c r="B25" s="182" t="s">
        <v>200</v>
      </c>
      <c r="C25" s="183" t="s">
        <v>207</v>
      </c>
      <c r="D25" s="183" t="s">
        <v>13</v>
      </c>
      <c r="E25" s="184" t="s">
        <v>208</v>
      </c>
      <c r="F25" s="195"/>
      <c r="G25" s="196">
        <v>1104</v>
      </c>
      <c r="H25" s="82" t="s">
        <v>203</v>
      </c>
      <c r="I25" s="83" t="s">
        <v>3</v>
      </c>
      <c r="J25" s="83" t="s">
        <v>3</v>
      </c>
      <c r="K25" s="83" t="s">
        <v>3</v>
      </c>
      <c r="L25" s="83" t="s">
        <v>3</v>
      </c>
      <c r="M25" s="83" t="s">
        <v>3</v>
      </c>
      <c r="N25" s="84" t="s">
        <v>3</v>
      </c>
    </row>
    <row r="26" spans="1:14" s="181" customFormat="1" ht="15">
      <c r="A26" s="182" t="s">
        <v>33</v>
      </c>
      <c r="B26" s="182" t="s">
        <v>200</v>
      </c>
      <c r="C26" s="183" t="s">
        <v>207</v>
      </c>
      <c r="D26" s="183" t="s">
        <v>15</v>
      </c>
      <c r="E26" s="184" t="s">
        <v>208</v>
      </c>
      <c r="F26" s="195"/>
      <c r="G26" s="196">
        <v>1600</v>
      </c>
      <c r="H26" s="82" t="s">
        <v>3</v>
      </c>
      <c r="I26" s="83" t="s">
        <v>3</v>
      </c>
      <c r="J26" s="83" t="s">
        <v>203</v>
      </c>
      <c r="K26" s="83" t="s">
        <v>203</v>
      </c>
      <c r="L26" s="83" t="s">
        <v>203</v>
      </c>
      <c r="M26" s="83" t="s">
        <v>203</v>
      </c>
      <c r="N26" s="84" t="s">
        <v>203</v>
      </c>
    </row>
    <row r="27" spans="1:14" s="181" customFormat="1" ht="15">
      <c r="A27" s="182" t="s">
        <v>34</v>
      </c>
      <c r="B27" s="182" t="s">
        <v>200</v>
      </c>
      <c r="C27" s="183" t="s">
        <v>207</v>
      </c>
      <c r="D27" s="183" t="s">
        <v>17</v>
      </c>
      <c r="E27" s="184" t="s">
        <v>208</v>
      </c>
      <c r="F27" s="195"/>
      <c r="G27" s="196">
        <v>2500</v>
      </c>
      <c r="H27" s="82" t="s">
        <v>3</v>
      </c>
      <c r="I27" s="83" t="s">
        <v>3</v>
      </c>
      <c r="J27" s="83" t="s">
        <v>203</v>
      </c>
      <c r="K27" s="83" t="s">
        <v>203</v>
      </c>
      <c r="L27" s="83" t="s">
        <v>203</v>
      </c>
      <c r="M27" s="83" t="s">
        <v>203</v>
      </c>
      <c r="N27" s="84" t="s">
        <v>203</v>
      </c>
    </row>
    <row r="28" spans="1:14" s="181" customFormat="1" ht="15">
      <c r="A28" s="182" t="s">
        <v>35</v>
      </c>
      <c r="B28" s="182" t="s">
        <v>200</v>
      </c>
      <c r="C28" s="183" t="s">
        <v>207</v>
      </c>
      <c r="D28" s="183" t="s">
        <v>19</v>
      </c>
      <c r="E28" s="184" t="s">
        <v>208</v>
      </c>
      <c r="F28" s="195"/>
      <c r="G28" s="196">
        <v>46800</v>
      </c>
      <c r="H28" s="82" t="s">
        <v>203</v>
      </c>
      <c r="I28" s="83" t="s">
        <v>3</v>
      </c>
      <c r="J28" s="83" t="s">
        <v>3</v>
      </c>
      <c r="K28" s="83" t="s">
        <v>3</v>
      </c>
      <c r="L28" s="83" t="s">
        <v>3</v>
      </c>
      <c r="M28" s="83" t="s">
        <v>3</v>
      </c>
      <c r="N28" s="84" t="s">
        <v>3</v>
      </c>
    </row>
    <row r="29" spans="1:14" s="181" customFormat="1" ht="15">
      <c r="A29" s="195" t="s">
        <v>28</v>
      </c>
      <c r="B29" s="195" t="s">
        <v>200</v>
      </c>
      <c r="C29" s="197" t="s">
        <v>207</v>
      </c>
      <c r="D29" s="197" t="s">
        <v>278</v>
      </c>
      <c r="E29" s="197" t="s">
        <v>209</v>
      </c>
      <c r="F29" s="195"/>
      <c r="G29" s="196">
        <v>67500</v>
      </c>
      <c r="H29" s="82"/>
      <c r="I29" s="83"/>
      <c r="J29" s="83"/>
      <c r="K29" s="83"/>
      <c r="L29" s="83"/>
      <c r="M29" s="83"/>
      <c r="N29" s="84"/>
    </row>
    <row r="30" spans="1:14" s="181" customFormat="1" ht="15">
      <c r="A30" s="195" t="s">
        <v>29</v>
      </c>
      <c r="B30" s="195" t="s">
        <v>200</v>
      </c>
      <c r="C30" s="197" t="s">
        <v>207</v>
      </c>
      <c r="D30" s="197" t="s">
        <v>4</v>
      </c>
      <c r="E30" s="197" t="s">
        <v>209</v>
      </c>
      <c r="F30" s="195"/>
      <c r="G30" s="196">
        <v>750</v>
      </c>
      <c r="H30" s="82" t="s">
        <v>3</v>
      </c>
      <c r="I30" s="83" t="s">
        <v>3</v>
      </c>
      <c r="J30" s="83" t="s">
        <v>203</v>
      </c>
      <c r="K30" s="83" t="s">
        <v>3</v>
      </c>
      <c r="L30" s="83" t="s">
        <v>3</v>
      </c>
      <c r="M30" s="83" t="s">
        <v>3</v>
      </c>
      <c r="N30" s="84" t="s">
        <v>3</v>
      </c>
    </row>
    <row r="31" spans="1:14" s="181" customFormat="1" ht="15">
      <c r="A31" s="195" t="s">
        <v>30</v>
      </c>
      <c r="B31" s="195" t="s">
        <v>200</v>
      </c>
      <c r="C31" s="197" t="s">
        <v>207</v>
      </c>
      <c r="D31" s="197" t="s">
        <v>9</v>
      </c>
      <c r="E31" s="197" t="s">
        <v>209</v>
      </c>
      <c r="F31" s="195"/>
      <c r="G31" s="196">
        <v>2600</v>
      </c>
      <c r="H31" s="82" t="s">
        <v>3</v>
      </c>
      <c r="I31" s="83" t="s">
        <v>3</v>
      </c>
      <c r="J31" s="83" t="s">
        <v>203</v>
      </c>
      <c r="K31" s="83" t="s">
        <v>3</v>
      </c>
      <c r="L31" s="83" t="s">
        <v>3</v>
      </c>
      <c r="M31" s="83" t="s">
        <v>3</v>
      </c>
      <c r="N31" s="84" t="s">
        <v>3</v>
      </c>
    </row>
    <row r="32" spans="1:14" s="181" customFormat="1" ht="15">
      <c r="A32" s="195" t="s">
        <v>31</v>
      </c>
      <c r="B32" s="195" t="s">
        <v>200</v>
      </c>
      <c r="C32" s="197" t="s">
        <v>207</v>
      </c>
      <c r="D32" s="197" t="s">
        <v>11</v>
      </c>
      <c r="E32" s="197" t="s">
        <v>209</v>
      </c>
      <c r="F32" s="195"/>
      <c r="G32" s="196">
        <v>750</v>
      </c>
      <c r="H32" s="82" t="s">
        <v>3</v>
      </c>
      <c r="I32" s="83" t="s">
        <v>3</v>
      </c>
      <c r="J32" s="83" t="s">
        <v>3</v>
      </c>
      <c r="K32" s="83" t="s">
        <v>3</v>
      </c>
      <c r="L32" s="83" t="s">
        <v>203</v>
      </c>
      <c r="M32" s="83" t="s">
        <v>3</v>
      </c>
      <c r="N32" s="84" t="s">
        <v>3</v>
      </c>
    </row>
    <row r="33" spans="1:14" s="181" customFormat="1" ht="15">
      <c r="A33" s="195" t="s">
        <v>32</v>
      </c>
      <c r="B33" s="195" t="s">
        <v>200</v>
      </c>
      <c r="C33" s="197" t="s">
        <v>207</v>
      </c>
      <c r="D33" s="197" t="s">
        <v>13</v>
      </c>
      <c r="E33" s="197" t="s">
        <v>209</v>
      </c>
      <c r="F33" s="195"/>
      <c r="G33" s="196">
        <v>1820</v>
      </c>
      <c r="H33" s="82" t="s">
        <v>3</v>
      </c>
      <c r="I33" s="83" t="s">
        <v>3</v>
      </c>
      <c r="J33" s="83" t="s">
        <v>3</v>
      </c>
      <c r="K33" s="83" t="s">
        <v>3</v>
      </c>
      <c r="L33" s="83" t="s">
        <v>203</v>
      </c>
      <c r="M33" s="83" t="s">
        <v>3</v>
      </c>
      <c r="N33" s="84" t="s">
        <v>3</v>
      </c>
    </row>
    <row r="34" spans="1:14" s="181" customFormat="1" ht="15">
      <c r="A34" s="195" t="s">
        <v>33</v>
      </c>
      <c r="B34" s="195" t="s">
        <v>200</v>
      </c>
      <c r="C34" s="197" t="s">
        <v>207</v>
      </c>
      <c r="D34" s="197" t="s">
        <v>15</v>
      </c>
      <c r="E34" s="197" t="s">
        <v>209</v>
      </c>
      <c r="F34" s="195"/>
      <c r="G34" s="196">
        <v>750</v>
      </c>
      <c r="H34" s="82" t="s">
        <v>203</v>
      </c>
      <c r="I34" s="83" t="s">
        <v>3</v>
      </c>
      <c r="J34" s="83" t="s">
        <v>3</v>
      </c>
      <c r="K34" s="83" t="s">
        <v>3</v>
      </c>
      <c r="L34" s="83" t="s">
        <v>3</v>
      </c>
      <c r="M34" s="83" t="s">
        <v>3</v>
      </c>
      <c r="N34" s="84" t="s">
        <v>3</v>
      </c>
    </row>
    <row r="35" spans="1:14" s="181" customFormat="1" ht="15">
      <c r="A35" s="195" t="s">
        <v>34</v>
      </c>
      <c r="B35" s="195" t="s">
        <v>200</v>
      </c>
      <c r="C35" s="197" t="s">
        <v>207</v>
      </c>
      <c r="D35" s="197" t="s">
        <v>17</v>
      </c>
      <c r="E35" s="197" t="s">
        <v>209</v>
      </c>
      <c r="F35" s="195"/>
      <c r="G35" s="196">
        <v>2600</v>
      </c>
      <c r="H35" s="82" t="s">
        <v>3</v>
      </c>
      <c r="I35" s="83" t="s">
        <v>3</v>
      </c>
      <c r="J35" s="83" t="s">
        <v>3</v>
      </c>
      <c r="K35" s="83" t="s">
        <v>3</v>
      </c>
      <c r="L35" s="83" t="s">
        <v>3</v>
      </c>
      <c r="M35" s="83" t="s">
        <v>3</v>
      </c>
      <c r="N35" s="84" t="s">
        <v>203</v>
      </c>
    </row>
    <row r="36" spans="1:14" s="181" customFormat="1" ht="15">
      <c r="A36" s="195" t="s">
        <v>35</v>
      </c>
      <c r="B36" s="195" t="s">
        <v>200</v>
      </c>
      <c r="C36" s="197" t="s">
        <v>207</v>
      </c>
      <c r="D36" s="197" t="s">
        <v>19</v>
      </c>
      <c r="E36" s="197" t="s">
        <v>209</v>
      </c>
      <c r="F36" s="195"/>
      <c r="G36" s="196">
        <v>7800</v>
      </c>
      <c r="H36" s="82" t="s">
        <v>203</v>
      </c>
      <c r="I36" s="83" t="s">
        <v>3</v>
      </c>
      <c r="J36" s="83" t="s">
        <v>3</v>
      </c>
      <c r="K36" s="83" t="s">
        <v>3</v>
      </c>
      <c r="L36" s="83" t="s">
        <v>3</v>
      </c>
      <c r="M36" s="83" t="s">
        <v>3</v>
      </c>
      <c r="N36" s="84" t="s">
        <v>3</v>
      </c>
    </row>
    <row r="37" spans="1:14" s="181" customFormat="1" ht="15">
      <c r="A37" s="182" t="s">
        <v>36</v>
      </c>
      <c r="B37" s="182" t="s">
        <v>210</v>
      </c>
      <c r="C37" s="183" t="s">
        <v>201</v>
      </c>
      <c r="D37" s="183" t="s">
        <v>278</v>
      </c>
      <c r="E37" s="184" t="s">
        <v>211</v>
      </c>
      <c r="F37" s="195"/>
      <c r="G37" s="196">
        <v>1600</v>
      </c>
      <c r="H37" s="82" t="s">
        <v>3</v>
      </c>
      <c r="I37" s="83" t="s">
        <v>3</v>
      </c>
      <c r="J37" s="83" t="s">
        <v>3</v>
      </c>
      <c r="K37" s="83" t="s">
        <v>3</v>
      </c>
      <c r="L37" s="83" t="s">
        <v>203</v>
      </c>
      <c r="M37" s="83" t="s">
        <v>203</v>
      </c>
      <c r="N37" s="84" t="s">
        <v>203</v>
      </c>
    </row>
    <row r="38" spans="1:14" s="181" customFormat="1" ht="15">
      <c r="A38" s="195" t="s">
        <v>37</v>
      </c>
      <c r="B38" s="195" t="s">
        <v>210</v>
      </c>
      <c r="C38" s="197" t="s">
        <v>201</v>
      </c>
      <c r="D38" s="197" t="s">
        <v>278</v>
      </c>
      <c r="E38" s="197" t="s">
        <v>212</v>
      </c>
      <c r="F38" s="195"/>
      <c r="G38" s="196">
        <v>2500</v>
      </c>
      <c r="H38" s="82" t="s">
        <v>203</v>
      </c>
      <c r="I38" s="83" t="s">
        <v>3</v>
      </c>
      <c r="J38" s="83" t="s">
        <v>3</v>
      </c>
      <c r="K38" s="83" t="s">
        <v>3</v>
      </c>
      <c r="L38" s="83" t="s">
        <v>3</v>
      </c>
      <c r="M38" s="83" t="s">
        <v>3</v>
      </c>
      <c r="N38" s="84" t="s">
        <v>3</v>
      </c>
    </row>
    <row r="39" spans="1:14" s="181" customFormat="1" ht="15">
      <c r="A39" s="195" t="s">
        <v>38</v>
      </c>
      <c r="B39" s="195" t="s">
        <v>210</v>
      </c>
      <c r="C39" s="197" t="s">
        <v>201</v>
      </c>
      <c r="D39" s="197" t="s">
        <v>4</v>
      </c>
      <c r="E39" s="197" t="s">
        <v>212</v>
      </c>
      <c r="F39" s="195"/>
      <c r="G39" s="196">
        <v>2000</v>
      </c>
      <c r="H39" s="82" t="s">
        <v>3</v>
      </c>
      <c r="I39" s="83" t="s">
        <v>3</v>
      </c>
      <c r="J39" s="83" t="s">
        <v>3</v>
      </c>
      <c r="K39" s="83" t="s">
        <v>3</v>
      </c>
      <c r="L39" s="83" t="s">
        <v>3</v>
      </c>
      <c r="M39" s="83" t="s">
        <v>3</v>
      </c>
      <c r="N39" s="84" t="s">
        <v>203</v>
      </c>
    </row>
    <row r="40" spans="1:14" s="181" customFormat="1" ht="15">
      <c r="A40" s="195" t="s">
        <v>39</v>
      </c>
      <c r="B40" s="195" t="s">
        <v>210</v>
      </c>
      <c r="C40" s="197" t="s">
        <v>201</v>
      </c>
      <c r="D40" s="197" t="s">
        <v>9</v>
      </c>
      <c r="E40" s="197" t="s">
        <v>212</v>
      </c>
      <c r="F40" s="195"/>
      <c r="G40" s="196">
        <v>11760</v>
      </c>
      <c r="H40" s="82" t="s">
        <v>3</v>
      </c>
      <c r="I40" s="83" t="s">
        <v>3</v>
      </c>
      <c r="J40" s="83" t="s">
        <v>3</v>
      </c>
      <c r="K40" s="83" t="s">
        <v>203</v>
      </c>
      <c r="L40" s="83" t="s">
        <v>3</v>
      </c>
      <c r="M40" s="83" t="s">
        <v>3</v>
      </c>
      <c r="N40" s="84" t="s">
        <v>3</v>
      </c>
    </row>
    <row r="41" spans="1:14" s="181" customFormat="1" ht="15">
      <c r="A41" s="195" t="s">
        <v>40</v>
      </c>
      <c r="B41" s="195" t="s">
        <v>210</v>
      </c>
      <c r="C41" s="197" t="s">
        <v>201</v>
      </c>
      <c r="D41" s="197" t="s">
        <v>11</v>
      </c>
      <c r="E41" s="197" t="s">
        <v>212</v>
      </c>
      <c r="F41" s="195"/>
      <c r="G41" s="196">
        <v>70000</v>
      </c>
      <c r="H41" s="82" t="s">
        <v>203</v>
      </c>
      <c r="I41" s="83" t="s">
        <v>3</v>
      </c>
      <c r="J41" s="83" t="s">
        <v>3</v>
      </c>
      <c r="K41" s="83" t="s">
        <v>3</v>
      </c>
      <c r="L41" s="83" t="s">
        <v>3</v>
      </c>
      <c r="M41" s="83" t="s">
        <v>3</v>
      </c>
      <c r="N41" s="84" t="s">
        <v>3</v>
      </c>
    </row>
    <row r="42" spans="1:14" s="181" customFormat="1" ht="15">
      <c r="A42" s="195" t="s">
        <v>41</v>
      </c>
      <c r="B42" s="195" t="s">
        <v>210</v>
      </c>
      <c r="C42" s="197" t="s">
        <v>201</v>
      </c>
      <c r="D42" s="197" t="s">
        <v>13</v>
      </c>
      <c r="E42" s="197" t="s">
        <v>212</v>
      </c>
      <c r="F42" s="195"/>
      <c r="G42" s="196">
        <v>2600</v>
      </c>
      <c r="H42" s="82" t="s">
        <v>3</v>
      </c>
      <c r="I42" s="83" t="s">
        <v>3</v>
      </c>
      <c r="J42" s="83" t="s">
        <v>203</v>
      </c>
      <c r="K42" s="83" t="s">
        <v>3</v>
      </c>
      <c r="L42" s="83" t="s">
        <v>3</v>
      </c>
      <c r="M42" s="83" t="s">
        <v>3</v>
      </c>
      <c r="N42" s="84" t="s">
        <v>3</v>
      </c>
    </row>
    <row r="43" spans="1:14" s="181" customFormat="1" ht="15">
      <c r="A43" s="195" t="s">
        <v>42</v>
      </c>
      <c r="B43" s="195" t="s">
        <v>210</v>
      </c>
      <c r="C43" s="197" t="s">
        <v>201</v>
      </c>
      <c r="D43" s="197" t="s">
        <v>15</v>
      </c>
      <c r="E43" s="197" t="s">
        <v>212</v>
      </c>
      <c r="F43" s="195"/>
      <c r="G43" s="196">
        <v>1820</v>
      </c>
      <c r="H43" s="82" t="s">
        <v>3</v>
      </c>
      <c r="I43" s="83" t="s">
        <v>3</v>
      </c>
      <c r="J43" s="83" t="s">
        <v>3</v>
      </c>
      <c r="K43" s="83" t="s">
        <v>3</v>
      </c>
      <c r="L43" s="83" t="s">
        <v>203</v>
      </c>
      <c r="M43" s="83" t="s">
        <v>3</v>
      </c>
      <c r="N43" s="84" t="s">
        <v>3</v>
      </c>
    </row>
    <row r="44" spans="1:14" s="181" customFormat="1" ht="15">
      <c r="A44" s="195" t="s">
        <v>43</v>
      </c>
      <c r="B44" s="195" t="s">
        <v>210</v>
      </c>
      <c r="C44" s="197" t="s">
        <v>201</v>
      </c>
      <c r="D44" s="197" t="s">
        <v>17</v>
      </c>
      <c r="E44" s="197" t="s">
        <v>212</v>
      </c>
      <c r="F44" s="195"/>
      <c r="G44" s="196">
        <v>2600</v>
      </c>
      <c r="H44" s="82" t="s">
        <v>3</v>
      </c>
      <c r="I44" s="83" t="s">
        <v>203</v>
      </c>
      <c r="J44" s="83" t="s">
        <v>203</v>
      </c>
      <c r="K44" s="83" t="s">
        <v>203</v>
      </c>
      <c r="L44" s="83" t="s">
        <v>203</v>
      </c>
      <c r="M44" s="83" t="s">
        <v>203</v>
      </c>
      <c r="N44" s="84" t="s">
        <v>203</v>
      </c>
    </row>
    <row r="45" spans="1:14" s="181" customFormat="1" ht="15">
      <c r="A45" s="195" t="s">
        <v>44</v>
      </c>
      <c r="B45" s="195" t="s">
        <v>210</v>
      </c>
      <c r="C45" s="197" t="s">
        <v>201</v>
      </c>
      <c r="D45" s="197" t="s">
        <v>19</v>
      </c>
      <c r="E45" s="197" t="s">
        <v>212</v>
      </c>
      <c r="F45" s="195"/>
      <c r="G45" s="196">
        <v>7800</v>
      </c>
      <c r="H45" s="82" t="s">
        <v>3</v>
      </c>
      <c r="I45" s="83" t="s">
        <v>3</v>
      </c>
      <c r="J45" s="83" t="s">
        <v>3</v>
      </c>
      <c r="K45" s="83" t="s">
        <v>3</v>
      </c>
      <c r="L45" s="83" t="s">
        <v>203</v>
      </c>
      <c r="M45" s="83" t="s">
        <v>3</v>
      </c>
      <c r="N45" s="84" t="s">
        <v>3</v>
      </c>
    </row>
    <row r="46" spans="1:14" s="181" customFormat="1" ht="15">
      <c r="A46" s="195" t="s">
        <v>45</v>
      </c>
      <c r="B46" s="195" t="s">
        <v>210</v>
      </c>
      <c r="C46" s="197" t="s">
        <v>205</v>
      </c>
      <c r="D46" s="197" t="s">
        <v>278</v>
      </c>
      <c r="E46" s="197" t="s">
        <v>213</v>
      </c>
      <c r="F46" s="195"/>
      <c r="G46" s="196">
        <v>13777.4</v>
      </c>
      <c r="H46" s="82" t="s">
        <v>3</v>
      </c>
      <c r="I46" s="83" t="s">
        <v>3</v>
      </c>
      <c r="J46" s="83" t="s">
        <v>3</v>
      </c>
      <c r="K46" s="83" t="s">
        <v>3</v>
      </c>
      <c r="L46" s="83" t="s">
        <v>203</v>
      </c>
      <c r="M46" s="83" t="s">
        <v>3</v>
      </c>
      <c r="N46" s="84" t="s">
        <v>3</v>
      </c>
    </row>
    <row r="47" spans="1:14" s="181" customFormat="1" ht="15">
      <c r="A47" s="195" t="s">
        <v>46</v>
      </c>
      <c r="B47" s="195" t="s">
        <v>210</v>
      </c>
      <c r="C47" s="197" t="s">
        <v>205</v>
      </c>
      <c r="D47" s="197" t="s">
        <v>4</v>
      </c>
      <c r="E47" s="197" t="s">
        <v>213</v>
      </c>
      <c r="F47" s="195"/>
      <c r="G47" s="196">
        <v>1200</v>
      </c>
      <c r="H47" s="82" t="s">
        <v>3</v>
      </c>
      <c r="I47" s="83" t="s">
        <v>3</v>
      </c>
      <c r="J47" s="83" t="s">
        <v>3</v>
      </c>
      <c r="K47" s="83" t="s">
        <v>3</v>
      </c>
      <c r="L47" s="83" t="s">
        <v>203</v>
      </c>
      <c r="M47" s="83" t="s">
        <v>3</v>
      </c>
      <c r="N47" s="84" t="s">
        <v>3</v>
      </c>
    </row>
    <row r="48" spans="1:14" s="181" customFormat="1" ht="15">
      <c r="A48" s="195" t="s">
        <v>47</v>
      </c>
      <c r="B48" s="195" t="s">
        <v>210</v>
      </c>
      <c r="C48" s="197" t="s">
        <v>205</v>
      </c>
      <c r="D48" s="197" t="s">
        <v>9</v>
      </c>
      <c r="E48" s="197" t="s">
        <v>213</v>
      </c>
      <c r="F48" s="195"/>
      <c r="G48" s="196">
        <v>1104</v>
      </c>
      <c r="H48" s="82" t="s">
        <v>3</v>
      </c>
      <c r="I48" s="83" t="s">
        <v>3</v>
      </c>
      <c r="J48" s="83" t="s">
        <v>3</v>
      </c>
      <c r="K48" s="83" t="s">
        <v>3</v>
      </c>
      <c r="L48" s="83" t="s">
        <v>203</v>
      </c>
      <c r="M48" s="83" t="s">
        <v>203</v>
      </c>
      <c r="N48" s="84" t="s">
        <v>203</v>
      </c>
    </row>
    <row r="49" spans="1:14" s="181" customFormat="1" ht="15">
      <c r="A49" s="195" t="s">
        <v>48</v>
      </c>
      <c r="B49" s="195" t="s">
        <v>210</v>
      </c>
      <c r="C49" s="197" t="s">
        <v>205</v>
      </c>
      <c r="D49" s="197" t="s">
        <v>11</v>
      </c>
      <c r="E49" s="197" t="s">
        <v>213</v>
      </c>
      <c r="F49" s="195"/>
      <c r="G49" s="196">
        <v>1600</v>
      </c>
      <c r="H49" s="82" t="s">
        <v>3</v>
      </c>
      <c r="I49" s="83" t="s">
        <v>3</v>
      </c>
      <c r="J49" s="83" t="s">
        <v>3</v>
      </c>
      <c r="K49" s="83" t="s">
        <v>3</v>
      </c>
      <c r="L49" s="83" t="s">
        <v>3</v>
      </c>
      <c r="M49" s="83" t="s">
        <v>3</v>
      </c>
      <c r="N49" s="84" t="s">
        <v>203</v>
      </c>
    </row>
    <row r="50" spans="1:14" s="181" customFormat="1" ht="15">
      <c r="A50" s="195" t="s">
        <v>49</v>
      </c>
      <c r="B50" s="195" t="s">
        <v>210</v>
      </c>
      <c r="C50" s="197" t="s">
        <v>205</v>
      </c>
      <c r="D50" s="197" t="s">
        <v>13</v>
      </c>
      <c r="E50" s="197" t="s">
        <v>213</v>
      </c>
      <c r="F50" s="195"/>
      <c r="G50" s="196">
        <v>2500</v>
      </c>
      <c r="H50" s="82" t="s">
        <v>203</v>
      </c>
      <c r="I50" s="83" t="s">
        <v>3</v>
      </c>
      <c r="J50" s="83" t="s">
        <v>3</v>
      </c>
      <c r="K50" s="83" t="s">
        <v>3</v>
      </c>
      <c r="L50" s="83" t="s">
        <v>3</v>
      </c>
      <c r="M50" s="83" t="s">
        <v>3</v>
      </c>
      <c r="N50" s="84" t="s">
        <v>3</v>
      </c>
    </row>
    <row r="51" spans="1:14" s="181" customFormat="1" ht="15">
      <c r="A51" s="195" t="s">
        <v>50</v>
      </c>
      <c r="B51" s="195" t="s">
        <v>210</v>
      </c>
      <c r="C51" s="197" t="s">
        <v>205</v>
      </c>
      <c r="D51" s="197" t="s">
        <v>15</v>
      </c>
      <c r="E51" s="197" t="s">
        <v>213</v>
      </c>
      <c r="F51" s="195"/>
      <c r="G51" s="196">
        <v>46800</v>
      </c>
      <c r="H51" s="82" t="s">
        <v>203</v>
      </c>
      <c r="I51" s="83" t="s">
        <v>3</v>
      </c>
      <c r="J51" s="83" t="s">
        <v>3</v>
      </c>
      <c r="K51" s="83" t="s">
        <v>3</v>
      </c>
      <c r="L51" s="83" t="s">
        <v>3</v>
      </c>
      <c r="M51" s="83" t="s">
        <v>3</v>
      </c>
      <c r="N51" s="84" t="s">
        <v>3</v>
      </c>
    </row>
    <row r="52" spans="1:14" s="181" customFormat="1" ht="15">
      <c r="A52" s="195" t="s">
        <v>51</v>
      </c>
      <c r="B52" s="195" t="s">
        <v>210</v>
      </c>
      <c r="C52" s="197" t="s">
        <v>205</v>
      </c>
      <c r="D52" s="197" t="s">
        <v>17</v>
      </c>
      <c r="E52" s="197" t="s">
        <v>213</v>
      </c>
      <c r="F52" s="195"/>
      <c r="G52" s="196">
        <v>67500</v>
      </c>
      <c r="H52" s="82" t="s">
        <v>3</v>
      </c>
      <c r="I52" s="83" t="s">
        <v>3</v>
      </c>
      <c r="J52" s="83" t="s">
        <v>203</v>
      </c>
      <c r="K52" s="83" t="s">
        <v>3</v>
      </c>
      <c r="L52" s="83" t="s">
        <v>3</v>
      </c>
      <c r="M52" s="83" t="s">
        <v>3</v>
      </c>
      <c r="N52" s="84" t="s">
        <v>3</v>
      </c>
    </row>
    <row r="53" spans="1:14" s="181" customFormat="1" ht="15">
      <c r="A53" s="195" t="s">
        <v>52</v>
      </c>
      <c r="B53" s="195" t="s">
        <v>210</v>
      </c>
      <c r="C53" s="197" t="s">
        <v>205</v>
      </c>
      <c r="D53" s="197" t="s">
        <v>19</v>
      </c>
      <c r="E53" s="197" t="s">
        <v>213</v>
      </c>
      <c r="F53" s="195"/>
      <c r="G53" s="196">
        <v>750</v>
      </c>
      <c r="H53" s="82" t="s">
        <v>3</v>
      </c>
      <c r="I53" s="83" t="s">
        <v>3</v>
      </c>
      <c r="J53" s="83" t="s">
        <v>203</v>
      </c>
      <c r="K53" s="83" t="s">
        <v>3</v>
      </c>
      <c r="L53" s="83" t="s">
        <v>3</v>
      </c>
      <c r="M53" s="83" t="s">
        <v>3</v>
      </c>
      <c r="N53" s="84" t="s">
        <v>3</v>
      </c>
    </row>
    <row r="54" spans="1:14" s="181" customFormat="1" ht="15">
      <c r="A54" s="195" t="s">
        <v>53</v>
      </c>
      <c r="B54" s="195" t="s">
        <v>210</v>
      </c>
      <c r="C54" s="197" t="s">
        <v>207</v>
      </c>
      <c r="D54" s="197" t="s">
        <v>278</v>
      </c>
      <c r="E54" s="197" t="s">
        <v>214</v>
      </c>
      <c r="F54" s="195"/>
      <c r="G54" s="196">
        <v>2600</v>
      </c>
      <c r="H54" s="82" t="s">
        <v>3</v>
      </c>
      <c r="I54" s="83" t="s">
        <v>3</v>
      </c>
      <c r="J54" s="83" t="s">
        <v>3</v>
      </c>
      <c r="K54" s="83" t="s">
        <v>3</v>
      </c>
      <c r="L54" s="83" t="s">
        <v>3</v>
      </c>
      <c r="M54" s="83" t="s">
        <v>203</v>
      </c>
      <c r="N54" s="84" t="s">
        <v>203</v>
      </c>
    </row>
    <row r="55" spans="1:14" s="181" customFormat="1" ht="15">
      <c r="A55" s="195" t="s">
        <v>54</v>
      </c>
      <c r="B55" s="195" t="s">
        <v>210</v>
      </c>
      <c r="C55" s="197" t="s">
        <v>207</v>
      </c>
      <c r="D55" s="197" t="s">
        <v>4</v>
      </c>
      <c r="E55" s="197" t="s">
        <v>214</v>
      </c>
      <c r="F55" s="195"/>
      <c r="G55" s="196">
        <v>750</v>
      </c>
      <c r="H55" s="82" t="s">
        <v>3</v>
      </c>
      <c r="I55" s="83" t="s">
        <v>3</v>
      </c>
      <c r="J55" s="83" t="s">
        <v>3</v>
      </c>
      <c r="K55" s="83" t="s">
        <v>3</v>
      </c>
      <c r="L55" s="83" t="s">
        <v>3</v>
      </c>
      <c r="M55" s="83" t="s">
        <v>203</v>
      </c>
      <c r="N55" s="84" t="s">
        <v>203</v>
      </c>
    </row>
    <row r="56" spans="1:14" s="181" customFormat="1" ht="15">
      <c r="A56" s="195" t="s">
        <v>55</v>
      </c>
      <c r="B56" s="195" t="s">
        <v>210</v>
      </c>
      <c r="C56" s="197" t="s">
        <v>207</v>
      </c>
      <c r="D56" s="197" t="s">
        <v>9</v>
      </c>
      <c r="E56" s="197" t="s">
        <v>214</v>
      </c>
      <c r="F56" s="195"/>
      <c r="G56" s="196">
        <v>1820</v>
      </c>
      <c r="H56" s="82" t="s">
        <v>3</v>
      </c>
      <c r="I56" s="83" t="s">
        <v>3</v>
      </c>
      <c r="J56" s="83" t="s">
        <v>3</v>
      </c>
      <c r="K56" s="83" t="s">
        <v>203</v>
      </c>
      <c r="L56" s="83" t="s">
        <v>3</v>
      </c>
      <c r="M56" s="83" t="s">
        <v>3</v>
      </c>
      <c r="N56" s="84" t="s">
        <v>3</v>
      </c>
    </row>
    <row r="57" spans="1:14" s="181" customFormat="1" ht="15">
      <c r="A57" s="195" t="s">
        <v>56</v>
      </c>
      <c r="B57" s="195" t="s">
        <v>210</v>
      </c>
      <c r="C57" s="197" t="s">
        <v>207</v>
      </c>
      <c r="D57" s="197" t="s">
        <v>11</v>
      </c>
      <c r="E57" s="197" t="s">
        <v>214</v>
      </c>
      <c r="F57" s="195"/>
      <c r="G57" s="196">
        <v>750</v>
      </c>
      <c r="H57" s="82" t="s">
        <v>3</v>
      </c>
      <c r="I57" s="83" t="s">
        <v>3</v>
      </c>
      <c r="J57" s="83" t="s">
        <v>3</v>
      </c>
      <c r="K57" s="83" t="s">
        <v>203</v>
      </c>
      <c r="L57" s="83" t="s">
        <v>3</v>
      </c>
      <c r="M57" s="83" t="s">
        <v>3</v>
      </c>
      <c r="N57" s="84" t="s">
        <v>3</v>
      </c>
    </row>
    <row r="58" spans="1:14" s="181" customFormat="1" ht="15">
      <c r="A58" s="195" t="s">
        <v>57</v>
      </c>
      <c r="B58" s="195" t="s">
        <v>210</v>
      </c>
      <c r="C58" s="197" t="s">
        <v>207</v>
      </c>
      <c r="D58" s="197" t="s">
        <v>13</v>
      </c>
      <c r="E58" s="197" t="s">
        <v>214</v>
      </c>
      <c r="F58" s="195"/>
      <c r="G58" s="196">
        <v>2600</v>
      </c>
      <c r="H58" s="82" t="s">
        <v>3</v>
      </c>
      <c r="I58" s="83" t="s">
        <v>3</v>
      </c>
      <c r="J58" s="83" t="s">
        <v>3</v>
      </c>
      <c r="K58" s="83" t="s">
        <v>203</v>
      </c>
      <c r="L58" s="83" t="s">
        <v>3</v>
      </c>
      <c r="M58" s="83" t="s">
        <v>3</v>
      </c>
      <c r="N58" s="84" t="s">
        <v>3</v>
      </c>
    </row>
    <row r="59" spans="1:14" s="181" customFormat="1" ht="15">
      <c r="A59" s="195" t="s">
        <v>58</v>
      </c>
      <c r="B59" s="195" t="s">
        <v>210</v>
      </c>
      <c r="C59" s="197" t="s">
        <v>207</v>
      </c>
      <c r="D59" s="197" t="s">
        <v>15</v>
      </c>
      <c r="E59" s="197" t="s">
        <v>214</v>
      </c>
      <c r="F59" s="195"/>
      <c r="G59" s="196">
        <v>7800</v>
      </c>
      <c r="H59" s="82" t="s">
        <v>3</v>
      </c>
      <c r="I59" s="83" t="s">
        <v>3</v>
      </c>
      <c r="J59" s="83" t="s">
        <v>3</v>
      </c>
      <c r="K59" s="83" t="s">
        <v>3</v>
      </c>
      <c r="L59" s="83" t="s">
        <v>3</v>
      </c>
      <c r="M59" s="83" t="s">
        <v>3</v>
      </c>
      <c r="N59" s="84" t="s">
        <v>203</v>
      </c>
    </row>
    <row r="60" spans="1:14" s="181" customFormat="1" ht="15">
      <c r="A60" s="195" t="s">
        <v>59</v>
      </c>
      <c r="B60" s="195" t="s">
        <v>210</v>
      </c>
      <c r="C60" s="197" t="s">
        <v>207</v>
      </c>
      <c r="D60" s="197" t="s">
        <v>17</v>
      </c>
      <c r="E60" s="197" t="s">
        <v>214</v>
      </c>
      <c r="F60" s="195"/>
      <c r="G60" s="196">
        <v>2520</v>
      </c>
      <c r="H60" s="82" t="s">
        <v>3</v>
      </c>
      <c r="I60" s="83" t="s">
        <v>3</v>
      </c>
      <c r="J60" s="83" t="s">
        <v>3</v>
      </c>
      <c r="K60" s="83" t="s">
        <v>3</v>
      </c>
      <c r="L60" s="83" t="s">
        <v>203</v>
      </c>
      <c r="M60" s="83" t="s">
        <v>3</v>
      </c>
      <c r="N60" s="84" t="s">
        <v>3</v>
      </c>
    </row>
    <row r="61" spans="1:14" s="181" customFormat="1" ht="15">
      <c r="A61" s="195" t="s">
        <v>60</v>
      </c>
      <c r="B61" s="195" t="s">
        <v>210</v>
      </c>
      <c r="C61" s="197" t="s">
        <v>207</v>
      </c>
      <c r="D61" s="197" t="s">
        <v>19</v>
      </c>
      <c r="E61" s="197" t="s">
        <v>214</v>
      </c>
      <c r="F61" s="195"/>
      <c r="G61" s="196">
        <v>1600</v>
      </c>
      <c r="H61" s="82" t="s">
        <v>3</v>
      </c>
      <c r="I61" s="83" t="s">
        <v>3</v>
      </c>
      <c r="J61" s="83" t="s">
        <v>203</v>
      </c>
      <c r="K61" s="83" t="s">
        <v>203</v>
      </c>
      <c r="L61" s="83" t="s">
        <v>203</v>
      </c>
      <c r="M61" s="83" t="s">
        <v>203</v>
      </c>
      <c r="N61" s="84" t="s">
        <v>203</v>
      </c>
    </row>
    <row r="62" spans="1:14" s="181" customFormat="1" ht="15">
      <c r="A62" s="195" t="s">
        <v>61</v>
      </c>
      <c r="B62" s="195" t="s">
        <v>215</v>
      </c>
      <c r="C62" s="197" t="s">
        <v>201</v>
      </c>
      <c r="D62" s="197" t="s">
        <v>278</v>
      </c>
      <c r="E62" s="197" t="s">
        <v>216</v>
      </c>
      <c r="F62" s="195"/>
      <c r="G62" s="196">
        <v>2000</v>
      </c>
      <c r="H62" s="82" t="s">
        <v>3</v>
      </c>
      <c r="I62" s="83" t="s">
        <v>3</v>
      </c>
      <c r="J62" s="83" t="s">
        <v>3</v>
      </c>
      <c r="K62" s="83" t="s">
        <v>3</v>
      </c>
      <c r="L62" s="83" t="s">
        <v>203</v>
      </c>
      <c r="M62" s="83" t="s">
        <v>3</v>
      </c>
      <c r="N62" s="84" t="s">
        <v>3</v>
      </c>
    </row>
    <row r="63" spans="1:14" s="181" customFormat="1" ht="15">
      <c r="A63" s="195" t="s">
        <v>62</v>
      </c>
      <c r="B63" s="195" t="s">
        <v>215</v>
      </c>
      <c r="C63" s="197" t="s">
        <v>201</v>
      </c>
      <c r="D63" s="197" t="s">
        <v>4</v>
      </c>
      <c r="E63" s="197" t="s">
        <v>216</v>
      </c>
      <c r="F63" s="195"/>
      <c r="G63" s="196">
        <v>11760</v>
      </c>
      <c r="H63" s="82" t="s">
        <v>3</v>
      </c>
      <c r="I63" s="83" t="s">
        <v>3</v>
      </c>
      <c r="J63" s="83" t="s">
        <v>3</v>
      </c>
      <c r="K63" s="83" t="s">
        <v>203</v>
      </c>
      <c r="L63" s="83" t="s">
        <v>3</v>
      </c>
      <c r="M63" s="83" t="s">
        <v>3</v>
      </c>
      <c r="N63" s="84" t="s">
        <v>3</v>
      </c>
    </row>
    <row r="64" spans="1:14" s="181" customFormat="1" ht="15">
      <c r="A64" s="195" t="s">
        <v>63</v>
      </c>
      <c r="B64" s="195" t="s">
        <v>215</v>
      </c>
      <c r="C64" s="197" t="s">
        <v>201</v>
      </c>
      <c r="D64" s="197" t="s">
        <v>9</v>
      </c>
      <c r="E64" s="197" t="s">
        <v>216</v>
      </c>
      <c r="F64" s="195"/>
      <c r="G64" s="196">
        <v>70000</v>
      </c>
      <c r="H64" s="82" t="s">
        <v>203</v>
      </c>
      <c r="I64" s="83" t="s">
        <v>3</v>
      </c>
      <c r="J64" s="83" t="s">
        <v>3</v>
      </c>
      <c r="K64" s="83" t="s">
        <v>3</v>
      </c>
      <c r="L64" s="83" t="s">
        <v>3</v>
      </c>
      <c r="M64" s="83" t="s">
        <v>3</v>
      </c>
      <c r="N64" s="84" t="s">
        <v>3</v>
      </c>
    </row>
    <row r="65" spans="1:14" s="181" customFormat="1" ht="15">
      <c r="A65" s="195" t="s">
        <v>64</v>
      </c>
      <c r="B65" s="195" t="s">
        <v>215</v>
      </c>
      <c r="C65" s="197" t="s">
        <v>201</v>
      </c>
      <c r="D65" s="197" t="s">
        <v>11</v>
      </c>
      <c r="E65" s="197" t="s">
        <v>216</v>
      </c>
      <c r="F65" s="195"/>
      <c r="G65" s="196">
        <v>2600</v>
      </c>
      <c r="H65" s="82" t="s">
        <v>3</v>
      </c>
      <c r="I65" s="83" t="s">
        <v>3</v>
      </c>
      <c r="J65" s="83" t="s">
        <v>203</v>
      </c>
      <c r="K65" s="83" t="s">
        <v>3</v>
      </c>
      <c r="L65" s="83" t="s">
        <v>3</v>
      </c>
      <c r="M65" s="83" t="s">
        <v>3</v>
      </c>
      <c r="N65" s="84" t="s">
        <v>3</v>
      </c>
    </row>
    <row r="66" spans="1:14" s="181" customFormat="1" ht="15">
      <c r="A66" s="195" t="s">
        <v>65</v>
      </c>
      <c r="B66" s="195" t="s">
        <v>215</v>
      </c>
      <c r="C66" s="197" t="s">
        <v>201</v>
      </c>
      <c r="D66" s="197" t="s">
        <v>13</v>
      </c>
      <c r="E66" s="197" t="s">
        <v>216</v>
      </c>
      <c r="F66" s="195"/>
      <c r="G66" s="196">
        <v>1820</v>
      </c>
      <c r="H66" s="82" t="s">
        <v>3</v>
      </c>
      <c r="I66" s="83" t="s">
        <v>3</v>
      </c>
      <c r="J66" s="83" t="s">
        <v>3</v>
      </c>
      <c r="K66" s="83" t="s">
        <v>3</v>
      </c>
      <c r="L66" s="83" t="s">
        <v>3</v>
      </c>
      <c r="M66" s="83" t="s">
        <v>3</v>
      </c>
      <c r="N66" s="84" t="s">
        <v>203</v>
      </c>
    </row>
    <row r="67" spans="1:14" s="181" customFormat="1" ht="15">
      <c r="A67" s="195" t="s">
        <v>66</v>
      </c>
      <c r="B67" s="195" t="s">
        <v>215</v>
      </c>
      <c r="C67" s="197" t="s">
        <v>201</v>
      </c>
      <c r="D67" s="197" t="s">
        <v>15</v>
      </c>
      <c r="E67" s="197" t="s">
        <v>216</v>
      </c>
      <c r="F67" s="195"/>
      <c r="G67" s="196">
        <v>2600</v>
      </c>
      <c r="H67" s="82" t="s">
        <v>203</v>
      </c>
      <c r="I67" s="83" t="s">
        <v>3</v>
      </c>
      <c r="J67" s="83" t="s">
        <v>3</v>
      </c>
      <c r="K67" s="83" t="s">
        <v>3</v>
      </c>
      <c r="L67" s="83" t="s">
        <v>3</v>
      </c>
      <c r="M67" s="83" t="s">
        <v>3</v>
      </c>
      <c r="N67" s="84" t="s">
        <v>3</v>
      </c>
    </row>
    <row r="68" spans="1:14" s="181" customFormat="1" ht="15">
      <c r="A68" s="195" t="s">
        <v>67</v>
      </c>
      <c r="B68" s="195" t="s">
        <v>215</v>
      </c>
      <c r="C68" s="197" t="s">
        <v>201</v>
      </c>
      <c r="D68" s="197" t="s">
        <v>17</v>
      </c>
      <c r="E68" s="197" t="s">
        <v>216</v>
      </c>
      <c r="F68" s="195"/>
      <c r="G68" s="196">
        <v>7800</v>
      </c>
      <c r="H68" s="82" t="s">
        <v>3</v>
      </c>
      <c r="I68" s="83" t="s">
        <v>3</v>
      </c>
      <c r="J68" s="83" t="s">
        <v>203</v>
      </c>
      <c r="K68" s="83" t="s">
        <v>3</v>
      </c>
      <c r="L68" s="83" t="s">
        <v>3</v>
      </c>
      <c r="M68" s="83" t="s">
        <v>3</v>
      </c>
      <c r="N68" s="84" t="s">
        <v>3</v>
      </c>
    </row>
    <row r="69" spans="1:14" s="181" customFormat="1" ht="15">
      <c r="A69" s="195" t="s">
        <v>68</v>
      </c>
      <c r="B69" s="195" t="s">
        <v>215</v>
      </c>
      <c r="C69" s="197" t="s">
        <v>201</v>
      </c>
      <c r="D69" s="197" t="s">
        <v>19</v>
      </c>
      <c r="E69" s="197" t="s">
        <v>216</v>
      </c>
      <c r="F69" s="195"/>
      <c r="G69" s="196">
        <v>13777.4</v>
      </c>
      <c r="H69" s="82" t="s">
        <v>3</v>
      </c>
      <c r="I69" s="83" t="s">
        <v>3</v>
      </c>
      <c r="J69" s="83" t="s">
        <v>3</v>
      </c>
      <c r="K69" s="83" t="s">
        <v>3</v>
      </c>
      <c r="L69" s="83" t="s">
        <v>203</v>
      </c>
      <c r="M69" s="83" t="s">
        <v>3</v>
      </c>
      <c r="N69" s="84" t="s">
        <v>3</v>
      </c>
    </row>
    <row r="70" spans="1:14" s="181" customFormat="1" ht="15">
      <c r="A70" s="195" t="s">
        <v>69</v>
      </c>
      <c r="B70" s="195" t="s">
        <v>215</v>
      </c>
      <c r="C70" s="197" t="s">
        <v>205</v>
      </c>
      <c r="D70" s="197" t="s">
        <v>278</v>
      </c>
      <c r="E70" s="197" t="s">
        <v>217</v>
      </c>
      <c r="F70" s="195"/>
      <c r="G70" s="196">
        <v>1200</v>
      </c>
      <c r="H70" s="82" t="s">
        <v>203</v>
      </c>
      <c r="I70" s="83" t="s">
        <v>203</v>
      </c>
      <c r="J70" s="83" t="s">
        <v>203</v>
      </c>
      <c r="K70" s="83" t="s">
        <v>203</v>
      </c>
      <c r="L70" s="83" t="s">
        <v>203</v>
      </c>
      <c r="M70" s="83" t="s">
        <v>203</v>
      </c>
      <c r="N70" s="84" t="s">
        <v>203</v>
      </c>
    </row>
    <row r="71" spans="1:14" s="181" customFormat="1" ht="15">
      <c r="A71" s="195" t="s">
        <v>70</v>
      </c>
      <c r="B71" s="195" t="s">
        <v>215</v>
      </c>
      <c r="C71" s="197" t="s">
        <v>205</v>
      </c>
      <c r="D71" s="197" t="s">
        <v>4</v>
      </c>
      <c r="E71" s="197" t="s">
        <v>217</v>
      </c>
      <c r="F71" s="195"/>
      <c r="G71" s="196">
        <v>1104</v>
      </c>
      <c r="H71" s="82" t="s">
        <v>3</v>
      </c>
      <c r="I71" s="83" t="s">
        <v>3</v>
      </c>
      <c r="J71" s="83" t="s">
        <v>3</v>
      </c>
      <c r="K71" s="83" t="s">
        <v>203</v>
      </c>
      <c r="L71" s="83" t="s">
        <v>3</v>
      </c>
      <c r="M71" s="83" t="s">
        <v>3</v>
      </c>
      <c r="N71" s="84" t="s">
        <v>3</v>
      </c>
    </row>
    <row r="72" spans="1:14" s="181" customFormat="1" ht="15">
      <c r="A72" s="195" t="s">
        <v>71</v>
      </c>
      <c r="B72" s="195" t="s">
        <v>215</v>
      </c>
      <c r="C72" s="197" t="s">
        <v>205</v>
      </c>
      <c r="D72" s="197" t="s">
        <v>9</v>
      </c>
      <c r="E72" s="197" t="s">
        <v>217</v>
      </c>
      <c r="F72" s="195"/>
      <c r="G72" s="196">
        <v>1600</v>
      </c>
      <c r="H72" s="82" t="s">
        <v>3</v>
      </c>
      <c r="I72" s="83" t="s">
        <v>3</v>
      </c>
      <c r="J72" s="83" t="s">
        <v>3</v>
      </c>
      <c r="K72" s="83" t="s">
        <v>3</v>
      </c>
      <c r="L72" s="83" t="s">
        <v>203</v>
      </c>
      <c r="M72" s="83" t="s">
        <v>3</v>
      </c>
      <c r="N72" s="84" t="s">
        <v>3</v>
      </c>
    </row>
    <row r="73" spans="1:14" s="181" customFormat="1" ht="15">
      <c r="A73" s="195" t="s">
        <v>72</v>
      </c>
      <c r="B73" s="195" t="s">
        <v>215</v>
      </c>
      <c r="C73" s="197" t="s">
        <v>205</v>
      </c>
      <c r="D73" s="197" t="s">
        <v>11</v>
      </c>
      <c r="E73" s="197" t="s">
        <v>217</v>
      </c>
      <c r="F73" s="195"/>
      <c r="G73" s="196">
        <v>2500</v>
      </c>
      <c r="H73" s="82" t="s">
        <v>3</v>
      </c>
      <c r="I73" s="83" t="s">
        <v>3</v>
      </c>
      <c r="J73" s="83" t="s">
        <v>3</v>
      </c>
      <c r="K73" s="83" t="s">
        <v>3</v>
      </c>
      <c r="L73" s="83" t="s">
        <v>203</v>
      </c>
      <c r="M73" s="83" t="s">
        <v>3</v>
      </c>
      <c r="N73" s="84" t="s">
        <v>3</v>
      </c>
    </row>
    <row r="74" spans="1:14" s="181" customFormat="1" ht="15">
      <c r="A74" s="195" t="s">
        <v>73</v>
      </c>
      <c r="B74" s="195" t="s">
        <v>215</v>
      </c>
      <c r="C74" s="197" t="s">
        <v>205</v>
      </c>
      <c r="D74" s="197" t="s">
        <v>13</v>
      </c>
      <c r="E74" s="197" t="s">
        <v>217</v>
      </c>
      <c r="F74" s="195"/>
      <c r="G74" s="196">
        <v>46800</v>
      </c>
      <c r="H74" s="82" t="s">
        <v>3</v>
      </c>
      <c r="I74" s="83" t="s">
        <v>3</v>
      </c>
      <c r="J74" s="83" t="s">
        <v>3</v>
      </c>
      <c r="K74" s="83" t="s">
        <v>3</v>
      </c>
      <c r="L74" s="83" t="s">
        <v>3</v>
      </c>
      <c r="M74" s="83" t="s">
        <v>3</v>
      </c>
      <c r="N74" s="84" t="s">
        <v>203</v>
      </c>
    </row>
    <row r="75" spans="1:14" s="181" customFormat="1" ht="15">
      <c r="A75" s="195" t="s">
        <v>74</v>
      </c>
      <c r="B75" s="195" t="s">
        <v>215</v>
      </c>
      <c r="C75" s="197" t="s">
        <v>205</v>
      </c>
      <c r="D75" s="197" t="s">
        <v>15</v>
      </c>
      <c r="E75" s="197" t="s">
        <v>217</v>
      </c>
      <c r="F75" s="195"/>
      <c r="G75" s="196">
        <v>67500</v>
      </c>
      <c r="H75" s="82" t="s">
        <v>203</v>
      </c>
      <c r="I75" s="83" t="s">
        <v>3</v>
      </c>
      <c r="J75" s="83" t="s">
        <v>3</v>
      </c>
      <c r="K75" s="83" t="s">
        <v>3</v>
      </c>
      <c r="L75" s="83" t="s">
        <v>3</v>
      </c>
      <c r="M75" s="83" t="s">
        <v>3</v>
      </c>
      <c r="N75" s="84" t="s">
        <v>3</v>
      </c>
    </row>
    <row r="76" spans="1:14" s="181" customFormat="1" ht="15">
      <c r="A76" s="195" t="s">
        <v>75</v>
      </c>
      <c r="B76" s="195" t="s">
        <v>215</v>
      </c>
      <c r="C76" s="197" t="s">
        <v>205</v>
      </c>
      <c r="D76" s="197" t="s">
        <v>17</v>
      </c>
      <c r="E76" s="197" t="s">
        <v>217</v>
      </c>
      <c r="F76" s="195"/>
      <c r="G76" s="196">
        <v>750</v>
      </c>
      <c r="H76" s="82" t="s">
        <v>203</v>
      </c>
      <c r="I76" s="83" t="s">
        <v>3</v>
      </c>
      <c r="J76" s="83" t="s">
        <v>3</v>
      </c>
      <c r="K76" s="83" t="s">
        <v>3</v>
      </c>
      <c r="L76" s="83" t="s">
        <v>3</v>
      </c>
      <c r="M76" s="83" t="s">
        <v>3</v>
      </c>
      <c r="N76" s="84" t="s">
        <v>3</v>
      </c>
    </row>
    <row r="77" spans="1:14" s="181" customFormat="1" ht="15">
      <c r="A77" s="195" t="s">
        <v>76</v>
      </c>
      <c r="B77" s="195" t="s">
        <v>215</v>
      </c>
      <c r="C77" s="197" t="s">
        <v>205</v>
      </c>
      <c r="D77" s="197" t="s">
        <v>19</v>
      </c>
      <c r="E77" s="197" t="s">
        <v>217</v>
      </c>
      <c r="F77" s="195"/>
      <c r="G77" s="196">
        <v>2600</v>
      </c>
      <c r="H77" s="82" t="s">
        <v>3</v>
      </c>
      <c r="I77" s="83" t="s">
        <v>3</v>
      </c>
      <c r="J77" s="83" t="s">
        <v>203</v>
      </c>
      <c r="K77" s="83" t="s">
        <v>3</v>
      </c>
      <c r="L77" s="83" t="s">
        <v>3</v>
      </c>
      <c r="M77" s="83" t="s">
        <v>3</v>
      </c>
      <c r="N77" s="84" t="s">
        <v>3</v>
      </c>
    </row>
    <row r="78" spans="1:14" s="181" customFormat="1" ht="15">
      <c r="A78" s="195" t="s">
        <v>77</v>
      </c>
      <c r="B78" s="195" t="s">
        <v>215</v>
      </c>
      <c r="C78" s="197" t="s">
        <v>218</v>
      </c>
      <c r="D78" s="197" t="s">
        <v>278</v>
      </c>
      <c r="E78" s="197" t="s">
        <v>219</v>
      </c>
      <c r="F78" s="195"/>
      <c r="G78" s="196">
        <v>750</v>
      </c>
      <c r="H78" s="82" t="s">
        <v>3</v>
      </c>
      <c r="I78" s="83" t="s">
        <v>3</v>
      </c>
      <c r="J78" s="83" t="s">
        <v>203</v>
      </c>
      <c r="K78" s="83" t="s">
        <v>3</v>
      </c>
      <c r="L78" s="83" t="s">
        <v>3</v>
      </c>
      <c r="M78" s="83" t="s">
        <v>3</v>
      </c>
      <c r="N78" s="84" t="s">
        <v>3</v>
      </c>
    </row>
    <row r="79" spans="1:14" s="181" customFormat="1" ht="15">
      <c r="A79" s="195" t="s">
        <v>78</v>
      </c>
      <c r="B79" s="195" t="s">
        <v>215</v>
      </c>
      <c r="C79" s="197" t="s">
        <v>218</v>
      </c>
      <c r="D79" s="197" t="s">
        <v>4</v>
      </c>
      <c r="E79" s="197" t="s">
        <v>219</v>
      </c>
      <c r="F79" s="195"/>
      <c r="G79" s="196">
        <v>1820</v>
      </c>
      <c r="H79" s="82" t="s">
        <v>3</v>
      </c>
      <c r="I79" s="83" t="s">
        <v>3</v>
      </c>
      <c r="J79" s="83" t="s">
        <v>3</v>
      </c>
      <c r="K79" s="83" t="s">
        <v>3</v>
      </c>
      <c r="L79" s="83" t="s">
        <v>203</v>
      </c>
      <c r="M79" s="83" t="s">
        <v>3</v>
      </c>
      <c r="N79" s="84" t="s">
        <v>3</v>
      </c>
    </row>
    <row r="80" spans="1:14" s="181" customFormat="1" ht="15">
      <c r="A80" s="195" t="s">
        <v>79</v>
      </c>
      <c r="B80" s="195" t="s">
        <v>215</v>
      </c>
      <c r="C80" s="197" t="s">
        <v>218</v>
      </c>
      <c r="D80" s="197" t="s">
        <v>9</v>
      </c>
      <c r="E80" s="197" t="s">
        <v>219</v>
      </c>
      <c r="F80" s="195"/>
      <c r="G80" s="196">
        <v>750</v>
      </c>
      <c r="H80" s="82" t="s">
        <v>3</v>
      </c>
      <c r="I80" s="83" t="s">
        <v>3</v>
      </c>
      <c r="J80" s="83" t="s">
        <v>3</v>
      </c>
      <c r="K80" s="83" t="s">
        <v>3</v>
      </c>
      <c r="L80" s="83" t="s">
        <v>203</v>
      </c>
      <c r="M80" s="83" t="s">
        <v>3</v>
      </c>
      <c r="N80" s="84" t="s">
        <v>3</v>
      </c>
    </row>
    <row r="81" spans="1:14" s="181" customFormat="1" ht="15">
      <c r="A81" s="195" t="s">
        <v>80</v>
      </c>
      <c r="B81" s="195" t="s">
        <v>215</v>
      </c>
      <c r="C81" s="197" t="s">
        <v>218</v>
      </c>
      <c r="D81" s="197" t="s">
        <v>11</v>
      </c>
      <c r="E81" s="197" t="s">
        <v>219</v>
      </c>
      <c r="F81" s="195"/>
      <c r="G81" s="196">
        <v>2600</v>
      </c>
      <c r="H81" s="82" t="s">
        <v>3</v>
      </c>
      <c r="I81" s="83" t="s">
        <v>3</v>
      </c>
      <c r="J81" s="83" t="s">
        <v>3</v>
      </c>
      <c r="K81" s="83" t="s">
        <v>203</v>
      </c>
      <c r="L81" s="83" t="s">
        <v>3</v>
      </c>
      <c r="M81" s="83" t="s">
        <v>3</v>
      </c>
      <c r="N81" s="84" t="s">
        <v>3</v>
      </c>
    </row>
    <row r="82" spans="1:14" s="181" customFormat="1" ht="15">
      <c r="A82" s="195" t="s">
        <v>81</v>
      </c>
      <c r="B82" s="195" t="s">
        <v>215</v>
      </c>
      <c r="C82" s="197" t="s">
        <v>218</v>
      </c>
      <c r="D82" s="197" t="s">
        <v>13</v>
      </c>
      <c r="E82" s="197" t="s">
        <v>219</v>
      </c>
      <c r="F82" s="195"/>
      <c r="G82" s="196">
        <v>7800</v>
      </c>
      <c r="H82" s="82" t="s">
        <v>3</v>
      </c>
      <c r="I82" s="83" t="s">
        <v>3</v>
      </c>
      <c r="J82" s="83" t="s">
        <v>3</v>
      </c>
      <c r="K82" s="83" t="s">
        <v>203</v>
      </c>
      <c r="L82" s="83" t="s">
        <v>3</v>
      </c>
      <c r="M82" s="83" t="s">
        <v>3</v>
      </c>
      <c r="N82" s="84" t="s">
        <v>3</v>
      </c>
    </row>
    <row r="83" spans="1:14" s="181" customFormat="1" ht="15">
      <c r="A83" s="195" t="s">
        <v>82</v>
      </c>
      <c r="B83" s="195" t="s">
        <v>215</v>
      </c>
      <c r="C83" s="197" t="s">
        <v>218</v>
      </c>
      <c r="D83" s="197" t="s">
        <v>15</v>
      </c>
      <c r="E83" s="197" t="s">
        <v>219</v>
      </c>
      <c r="F83" s="195"/>
      <c r="G83" s="196">
        <v>2520</v>
      </c>
      <c r="H83" s="82" t="s">
        <v>3</v>
      </c>
      <c r="I83" s="83" t="s">
        <v>3</v>
      </c>
      <c r="J83" s="83" t="s">
        <v>3</v>
      </c>
      <c r="K83" s="83" t="s">
        <v>3</v>
      </c>
      <c r="L83" s="83" t="s">
        <v>203</v>
      </c>
      <c r="M83" s="83" t="s">
        <v>3</v>
      </c>
      <c r="N83" s="84" t="s">
        <v>3</v>
      </c>
    </row>
    <row r="84" spans="1:14" s="181" customFormat="1" ht="15">
      <c r="A84" s="195" t="s">
        <v>83</v>
      </c>
      <c r="B84" s="195" t="s">
        <v>215</v>
      </c>
      <c r="C84" s="197" t="s">
        <v>218</v>
      </c>
      <c r="D84" s="197" t="s">
        <v>17</v>
      </c>
      <c r="E84" s="197" t="s">
        <v>219</v>
      </c>
      <c r="F84" s="195"/>
      <c r="G84" s="196">
        <v>1600</v>
      </c>
      <c r="H84" s="82" t="s">
        <v>3</v>
      </c>
      <c r="I84" s="83" t="s">
        <v>3</v>
      </c>
      <c r="J84" s="83" t="s">
        <v>3</v>
      </c>
      <c r="K84" s="83" t="s">
        <v>3</v>
      </c>
      <c r="L84" s="83" t="s">
        <v>203</v>
      </c>
      <c r="M84" s="83" t="s">
        <v>3</v>
      </c>
      <c r="N84" s="84" t="s">
        <v>3</v>
      </c>
    </row>
    <row r="85" spans="1:14" s="181" customFormat="1" ht="15">
      <c r="A85" s="195" t="s">
        <v>84</v>
      </c>
      <c r="B85" s="195" t="s">
        <v>215</v>
      </c>
      <c r="C85" s="197" t="s">
        <v>218</v>
      </c>
      <c r="D85" s="197" t="s">
        <v>19</v>
      </c>
      <c r="E85" s="197" t="s">
        <v>219</v>
      </c>
      <c r="F85" s="195"/>
      <c r="G85" s="196">
        <v>2500</v>
      </c>
      <c r="H85" s="82" t="s">
        <v>3</v>
      </c>
      <c r="I85" s="83" t="s">
        <v>3</v>
      </c>
      <c r="J85" s="83" t="s">
        <v>3</v>
      </c>
      <c r="K85" s="83" t="s">
        <v>3</v>
      </c>
      <c r="L85" s="83" t="s">
        <v>203</v>
      </c>
      <c r="M85" s="83" t="s">
        <v>3</v>
      </c>
      <c r="N85" s="84" t="s">
        <v>3</v>
      </c>
    </row>
    <row r="86" spans="1:14" s="181" customFormat="1" ht="15">
      <c r="A86" s="195" t="s">
        <v>85</v>
      </c>
      <c r="B86" s="195" t="s">
        <v>215</v>
      </c>
      <c r="C86" s="197" t="s">
        <v>207</v>
      </c>
      <c r="D86" s="197" t="s">
        <v>278</v>
      </c>
      <c r="E86" s="197" t="s">
        <v>220</v>
      </c>
      <c r="F86" s="195"/>
      <c r="G86" s="196">
        <v>2000</v>
      </c>
      <c r="H86" s="82" t="s">
        <v>3</v>
      </c>
      <c r="I86" s="83" t="s">
        <v>3</v>
      </c>
      <c r="J86" s="83" t="s">
        <v>3</v>
      </c>
      <c r="K86" s="83" t="s">
        <v>3</v>
      </c>
      <c r="L86" s="83" t="s">
        <v>203</v>
      </c>
      <c r="M86" s="83" t="s">
        <v>3</v>
      </c>
      <c r="N86" s="84" t="s">
        <v>3</v>
      </c>
    </row>
    <row r="87" spans="1:14" s="181" customFormat="1" ht="15">
      <c r="A87" s="195" t="s">
        <v>86</v>
      </c>
      <c r="B87" s="195" t="s">
        <v>215</v>
      </c>
      <c r="C87" s="197" t="s">
        <v>207</v>
      </c>
      <c r="D87" s="197" t="s">
        <v>4</v>
      </c>
      <c r="E87" s="197" t="s">
        <v>220</v>
      </c>
      <c r="F87" s="195"/>
      <c r="G87" s="196">
        <v>11760</v>
      </c>
      <c r="H87" s="82" t="s">
        <v>3</v>
      </c>
      <c r="I87" s="83" t="s">
        <v>3</v>
      </c>
      <c r="J87" s="83" t="s">
        <v>3</v>
      </c>
      <c r="K87" s="83" t="s">
        <v>3</v>
      </c>
      <c r="L87" s="83" t="s">
        <v>3</v>
      </c>
      <c r="M87" s="83" t="s">
        <v>3</v>
      </c>
      <c r="N87" s="84" t="s">
        <v>203</v>
      </c>
    </row>
    <row r="88" spans="1:14" s="181" customFormat="1" ht="15">
      <c r="A88" s="195" t="s">
        <v>87</v>
      </c>
      <c r="B88" s="195" t="s">
        <v>215</v>
      </c>
      <c r="C88" s="197" t="s">
        <v>207</v>
      </c>
      <c r="D88" s="197" t="s">
        <v>9</v>
      </c>
      <c r="E88" s="197" t="s">
        <v>220</v>
      </c>
      <c r="F88" s="195"/>
      <c r="G88" s="196">
        <v>70000</v>
      </c>
      <c r="H88" s="82" t="s">
        <v>3</v>
      </c>
      <c r="I88" s="83" t="s">
        <v>3</v>
      </c>
      <c r="J88" s="83" t="s">
        <v>3</v>
      </c>
      <c r="K88" s="83" t="s">
        <v>3</v>
      </c>
      <c r="L88" s="83" t="s">
        <v>3</v>
      </c>
      <c r="M88" s="83" t="s">
        <v>3</v>
      </c>
      <c r="N88" s="84" t="s">
        <v>203</v>
      </c>
    </row>
    <row r="89" spans="1:14" s="181" customFormat="1" ht="15">
      <c r="A89" s="195" t="s">
        <v>88</v>
      </c>
      <c r="B89" s="195" t="s">
        <v>215</v>
      </c>
      <c r="C89" s="197" t="s">
        <v>207</v>
      </c>
      <c r="D89" s="197" t="s">
        <v>11</v>
      </c>
      <c r="E89" s="197" t="s">
        <v>220</v>
      </c>
      <c r="F89" s="195"/>
      <c r="G89" s="196">
        <v>2600</v>
      </c>
      <c r="H89" s="82" t="s">
        <v>3</v>
      </c>
      <c r="I89" s="83" t="s">
        <v>3</v>
      </c>
      <c r="J89" s="83" t="s">
        <v>3</v>
      </c>
      <c r="K89" s="83" t="s">
        <v>3</v>
      </c>
      <c r="L89" s="83" t="s">
        <v>203</v>
      </c>
      <c r="M89" s="83" t="s">
        <v>3</v>
      </c>
      <c r="N89" s="84" t="s">
        <v>3</v>
      </c>
    </row>
    <row r="90" spans="1:14" s="181" customFormat="1" ht="15">
      <c r="A90" s="195" t="s">
        <v>89</v>
      </c>
      <c r="B90" s="195" t="s">
        <v>215</v>
      </c>
      <c r="C90" s="197" t="s">
        <v>207</v>
      </c>
      <c r="D90" s="197" t="s">
        <v>13</v>
      </c>
      <c r="E90" s="197" t="s">
        <v>220</v>
      </c>
      <c r="F90" s="195"/>
      <c r="G90" s="196">
        <v>1820</v>
      </c>
      <c r="H90" s="82" t="s">
        <v>3</v>
      </c>
      <c r="I90" s="83" t="s">
        <v>3</v>
      </c>
      <c r="J90" s="83" t="s">
        <v>3</v>
      </c>
      <c r="K90" s="83" t="s">
        <v>203</v>
      </c>
      <c r="L90" s="83" t="s">
        <v>203</v>
      </c>
      <c r="M90" s="83" t="s">
        <v>203</v>
      </c>
      <c r="N90" s="84" t="s">
        <v>203</v>
      </c>
    </row>
    <row r="91" spans="1:14" s="181" customFormat="1" ht="15">
      <c r="A91" s="195" t="s">
        <v>90</v>
      </c>
      <c r="B91" s="195" t="s">
        <v>215</v>
      </c>
      <c r="C91" s="197" t="s">
        <v>207</v>
      </c>
      <c r="D91" s="197" t="s">
        <v>15</v>
      </c>
      <c r="E91" s="197" t="s">
        <v>220</v>
      </c>
      <c r="F91" s="195"/>
      <c r="G91" s="196">
        <v>2600</v>
      </c>
      <c r="H91" s="82" t="s">
        <v>3</v>
      </c>
      <c r="I91" s="83" t="s">
        <v>203</v>
      </c>
      <c r="J91" s="83" t="s">
        <v>3</v>
      </c>
      <c r="K91" s="83" t="s">
        <v>3</v>
      </c>
      <c r="L91" s="83" t="s">
        <v>3</v>
      </c>
      <c r="M91" s="83" t="s">
        <v>3</v>
      </c>
      <c r="N91" s="84" t="s">
        <v>3</v>
      </c>
    </row>
    <row r="92" spans="1:14" s="181" customFormat="1" ht="15">
      <c r="A92" s="195" t="s">
        <v>91</v>
      </c>
      <c r="B92" s="195" t="s">
        <v>215</v>
      </c>
      <c r="C92" s="197" t="s">
        <v>207</v>
      </c>
      <c r="D92" s="197" t="s">
        <v>17</v>
      </c>
      <c r="E92" s="197" t="s">
        <v>220</v>
      </c>
      <c r="F92" s="195"/>
      <c r="G92" s="196">
        <v>7800</v>
      </c>
      <c r="H92" s="82" t="s">
        <v>203</v>
      </c>
      <c r="I92" s="83" t="s">
        <v>203</v>
      </c>
      <c r="J92" s="83" t="s">
        <v>203</v>
      </c>
      <c r="K92" s="83" t="s">
        <v>203</v>
      </c>
      <c r="L92" s="83" t="s">
        <v>203</v>
      </c>
      <c r="M92" s="83" t="s">
        <v>3</v>
      </c>
      <c r="N92" s="84" t="s">
        <v>3</v>
      </c>
    </row>
    <row r="93" spans="1:14" s="181" customFormat="1" ht="15">
      <c r="A93" s="195" t="s">
        <v>92</v>
      </c>
      <c r="B93" s="195" t="s">
        <v>215</v>
      </c>
      <c r="C93" s="197" t="s">
        <v>207</v>
      </c>
      <c r="D93" s="197" t="s">
        <v>19</v>
      </c>
      <c r="E93" s="197" t="s">
        <v>220</v>
      </c>
      <c r="F93" s="195"/>
      <c r="G93" s="196">
        <v>13777.4</v>
      </c>
      <c r="H93" s="82" t="s">
        <v>3</v>
      </c>
      <c r="I93" s="83" t="s">
        <v>203</v>
      </c>
      <c r="J93" s="83" t="s">
        <v>3</v>
      </c>
      <c r="K93" s="83" t="s">
        <v>3</v>
      </c>
      <c r="L93" s="83" t="s">
        <v>3</v>
      </c>
      <c r="M93" s="83" t="s">
        <v>3</v>
      </c>
      <c r="N93" s="84" t="s">
        <v>3</v>
      </c>
    </row>
    <row r="94" spans="1:14" s="181" customFormat="1" ht="15">
      <c r="A94" s="195" t="s">
        <v>93</v>
      </c>
      <c r="B94" s="195" t="s">
        <v>221</v>
      </c>
      <c r="C94" s="197" t="s">
        <v>201</v>
      </c>
      <c r="D94" s="197" t="s">
        <v>278</v>
      </c>
      <c r="E94" s="197" t="s">
        <v>222</v>
      </c>
      <c r="F94" s="195"/>
      <c r="G94" s="196">
        <v>1104</v>
      </c>
      <c r="H94" s="82" t="s">
        <v>203</v>
      </c>
      <c r="I94" s="83" t="s">
        <v>3</v>
      </c>
      <c r="J94" s="83" t="s">
        <v>3</v>
      </c>
      <c r="K94" s="83" t="s">
        <v>3</v>
      </c>
      <c r="L94" s="83" t="s">
        <v>3</v>
      </c>
      <c r="M94" s="83" t="s">
        <v>3</v>
      </c>
      <c r="N94" s="84" t="s">
        <v>3</v>
      </c>
    </row>
    <row r="95" spans="1:14" s="181" customFormat="1" ht="15">
      <c r="A95" s="195" t="s">
        <v>94</v>
      </c>
      <c r="B95" s="195" t="s">
        <v>221</v>
      </c>
      <c r="C95" s="197" t="s">
        <v>201</v>
      </c>
      <c r="D95" s="197" t="s">
        <v>4</v>
      </c>
      <c r="E95" s="197" t="s">
        <v>222</v>
      </c>
      <c r="F95" s="195"/>
      <c r="G95" s="196">
        <v>1600</v>
      </c>
      <c r="H95" s="82" t="s">
        <v>203</v>
      </c>
      <c r="I95" s="83" t="s">
        <v>3</v>
      </c>
      <c r="J95" s="83" t="s">
        <v>3</v>
      </c>
      <c r="K95" s="83" t="s">
        <v>3</v>
      </c>
      <c r="L95" s="83" t="s">
        <v>3</v>
      </c>
      <c r="M95" s="83" t="s">
        <v>3</v>
      </c>
      <c r="N95" s="84" t="s">
        <v>3</v>
      </c>
    </row>
    <row r="96" spans="1:14" s="181" customFormat="1" ht="15">
      <c r="A96" s="195" t="s">
        <v>95</v>
      </c>
      <c r="B96" s="195" t="s">
        <v>221</v>
      </c>
      <c r="C96" s="197" t="s">
        <v>201</v>
      </c>
      <c r="D96" s="197" t="s">
        <v>9</v>
      </c>
      <c r="E96" s="197" t="s">
        <v>222</v>
      </c>
      <c r="F96" s="195"/>
      <c r="G96" s="196">
        <v>2500</v>
      </c>
      <c r="H96" s="82" t="s">
        <v>203</v>
      </c>
      <c r="I96" s="83" t="s">
        <v>3</v>
      </c>
      <c r="J96" s="83" t="s">
        <v>3</v>
      </c>
      <c r="K96" s="83" t="s">
        <v>3</v>
      </c>
      <c r="L96" s="83" t="s">
        <v>3</v>
      </c>
      <c r="M96" s="83" t="s">
        <v>3</v>
      </c>
      <c r="N96" s="84" t="s">
        <v>3</v>
      </c>
    </row>
    <row r="97" spans="1:14" s="181" customFormat="1" ht="15">
      <c r="A97" s="195" t="s">
        <v>96</v>
      </c>
      <c r="B97" s="195" t="s">
        <v>221</v>
      </c>
      <c r="C97" s="197" t="s">
        <v>201</v>
      </c>
      <c r="D97" s="197" t="s">
        <v>11</v>
      </c>
      <c r="E97" s="197" t="s">
        <v>222</v>
      </c>
      <c r="F97" s="195"/>
      <c r="G97" s="196">
        <v>12480</v>
      </c>
      <c r="H97" s="82" t="s">
        <v>203</v>
      </c>
      <c r="I97" s="83" t="s">
        <v>3</v>
      </c>
      <c r="J97" s="83" t="s">
        <v>3</v>
      </c>
      <c r="K97" s="83" t="s">
        <v>3</v>
      </c>
      <c r="L97" s="83" t="s">
        <v>3</v>
      </c>
      <c r="M97" s="83" t="s">
        <v>3</v>
      </c>
      <c r="N97" s="84" t="s">
        <v>3</v>
      </c>
    </row>
    <row r="98" spans="1:14" s="181" customFormat="1" ht="15">
      <c r="A98" s="195" t="s">
        <v>97</v>
      </c>
      <c r="B98" s="195" t="s">
        <v>221</v>
      </c>
      <c r="C98" s="197" t="s">
        <v>201</v>
      </c>
      <c r="D98" s="197" t="s">
        <v>13</v>
      </c>
      <c r="E98" s="197" t="s">
        <v>222</v>
      </c>
      <c r="F98" s="195"/>
      <c r="G98" s="196">
        <v>8400</v>
      </c>
      <c r="H98" s="82" t="s">
        <v>203</v>
      </c>
      <c r="I98" s="83" t="s">
        <v>3</v>
      </c>
      <c r="J98" s="83" t="s">
        <v>3</v>
      </c>
      <c r="K98" s="83" t="s">
        <v>3</v>
      </c>
      <c r="L98" s="83" t="s">
        <v>3</v>
      </c>
      <c r="M98" s="83" t="s">
        <v>3</v>
      </c>
      <c r="N98" s="84" t="s">
        <v>3</v>
      </c>
    </row>
    <row r="99" spans="1:14" s="181" customFormat="1" ht="15">
      <c r="A99" s="195" t="s">
        <v>98</v>
      </c>
      <c r="B99" s="195" t="s">
        <v>221</v>
      </c>
      <c r="C99" s="197" t="s">
        <v>201</v>
      </c>
      <c r="D99" s="197" t="s">
        <v>15</v>
      </c>
      <c r="E99" s="197" t="s">
        <v>222</v>
      </c>
      <c r="F99" s="195"/>
      <c r="G99" s="196">
        <v>8832</v>
      </c>
      <c r="H99" s="82" t="s">
        <v>203</v>
      </c>
      <c r="I99" s="83" t="s">
        <v>3</v>
      </c>
      <c r="J99" s="83" t="s">
        <v>3</v>
      </c>
      <c r="K99" s="83" t="s">
        <v>3</v>
      </c>
      <c r="L99" s="83" t="s">
        <v>3</v>
      </c>
      <c r="M99" s="83" t="s">
        <v>3</v>
      </c>
      <c r="N99" s="84" t="s">
        <v>3</v>
      </c>
    </row>
    <row r="100" spans="1:14" s="181" customFormat="1" ht="15">
      <c r="A100" s="195" t="s">
        <v>99</v>
      </c>
      <c r="B100" s="195" t="s">
        <v>221</v>
      </c>
      <c r="C100" s="197" t="s">
        <v>201</v>
      </c>
      <c r="D100" s="197" t="s">
        <v>17</v>
      </c>
      <c r="E100" s="197" t="s">
        <v>222</v>
      </c>
      <c r="F100" s="195"/>
      <c r="G100" s="196">
        <v>1600</v>
      </c>
      <c r="H100" s="82" t="s">
        <v>203</v>
      </c>
      <c r="I100" s="83" t="s">
        <v>3</v>
      </c>
      <c r="J100" s="83" t="s">
        <v>3</v>
      </c>
      <c r="K100" s="83" t="s">
        <v>3</v>
      </c>
      <c r="L100" s="83" t="s">
        <v>3</v>
      </c>
      <c r="M100" s="83" t="s">
        <v>3</v>
      </c>
      <c r="N100" s="84" t="s">
        <v>3</v>
      </c>
    </row>
    <row r="101" spans="1:14" s="181" customFormat="1" ht="15">
      <c r="A101" s="195" t="s">
        <v>100</v>
      </c>
      <c r="B101" s="195" t="s">
        <v>221</v>
      </c>
      <c r="C101" s="197" t="s">
        <v>201</v>
      </c>
      <c r="D101" s="197" t="s">
        <v>19</v>
      </c>
      <c r="E101" s="197" t="s">
        <v>222</v>
      </c>
      <c r="F101" s="195"/>
      <c r="G101" s="196">
        <v>1104</v>
      </c>
      <c r="H101" s="82" t="s">
        <v>203</v>
      </c>
      <c r="I101" s="83" t="s">
        <v>3</v>
      </c>
      <c r="J101" s="83" t="s">
        <v>3</v>
      </c>
      <c r="K101" s="83" t="s">
        <v>3</v>
      </c>
      <c r="L101" s="83" t="s">
        <v>3</v>
      </c>
      <c r="M101" s="83" t="s">
        <v>3</v>
      </c>
      <c r="N101" s="84" t="s">
        <v>3</v>
      </c>
    </row>
    <row r="102" spans="1:14" s="181" customFormat="1" ht="15">
      <c r="A102" s="195" t="s">
        <v>101</v>
      </c>
      <c r="B102" s="195" t="s">
        <v>221</v>
      </c>
      <c r="C102" s="197" t="s">
        <v>205</v>
      </c>
      <c r="D102" s="197" t="s">
        <v>278</v>
      </c>
      <c r="E102" s="197" t="s">
        <v>223</v>
      </c>
      <c r="F102" s="195"/>
      <c r="G102" s="196">
        <v>3275</v>
      </c>
      <c r="H102" s="82" t="s">
        <v>3</v>
      </c>
      <c r="I102" s="83" t="s">
        <v>3</v>
      </c>
      <c r="J102" s="83" t="s">
        <v>3</v>
      </c>
      <c r="K102" s="83" t="s">
        <v>3</v>
      </c>
      <c r="L102" s="83" t="s">
        <v>203</v>
      </c>
      <c r="M102" s="83" t="s">
        <v>203</v>
      </c>
      <c r="N102" s="84" t="s">
        <v>203</v>
      </c>
    </row>
    <row r="103" spans="1:14" s="181" customFormat="1" ht="15">
      <c r="A103" s="195" t="s">
        <v>102</v>
      </c>
      <c r="B103" s="195" t="s">
        <v>221</v>
      </c>
      <c r="C103" s="197" t="s">
        <v>205</v>
      </c>
      <c r="D103" s="197" t="s">
        <v>4</v>
      </c>
      <c r="E103" s="197" t="s">
        <v>223</v>
      </c>
      <c r="F103" s="195"/>
      <c r="G103" s="196">
        <v>2760</v>
      </c>
      <c r="H103" s="82" t="s">
        <v>3</v>
      </c>
      <c r="I103" s="83" t="s">
        <v>3</v>
      </c>
      <c r="J103" s="83" t="s">
        <v>3</v>
      </c>
      <c r="K103" s="83" t="s">
        <v>3</v>
      </c>
      <c r="L103" s="83" t="s">
        <v>203</v>
      </c>
      <c r="M103" s="83" t="s">
        <v>203</v>
      </c>
      <c r="N103" s="84" t="s">
        <v>203</v>
      </c>
    </row>
    <row r="104" spans="1:14" s="181" customFormat="1" ht="15">
      <c r="A104" s="195" t="s">
        <v>103</v>
      </c>
      <c r="B104" s="195" t="s">
        <v>221</v>
      </c>
      <c r="C104" s="197" t="s">
        <v>205</v>
      </c>
      <c r="D104" s="197" t="s">
        <v>9</v>
      </c>
      <c r="E104" s="197" t="s">
        <v>223</v>
      </c>
      <c r="F104" s="195"/>
      <c r="G104" s="196">
        <v>46800</v>
      </c>
      <c r="H104" s="82" t="s">
        <v>3</v>
      </c>
      <c r="I104" s="83" t="s">
        <v>3</v>
      </c>
      <c r="J104" s="83" t="s">
        <v>3</v>
      </c>
      <c r="K104" s="83" t="s">
        <v>3</v>
      </c>
      <c r="L104" s="83" t="s">
        <v>3</v>
      </c>
      <c r="M104" s="83" t="s">
        <v>3</v>
      </c>
      <c r="N104" s="84" t="s">
        <v>203</v>
      </c>
    </row>
    <row r="105" spans="1:14" s="181" customFormat="1" ht="15">
      <c r="A105" s="195" t="s">
        <v>104</v>
      </c>
      <c r="B105" s="195" t="s">
        <v>221</v>
      </c>
      <c r="C105" s="197" t="s">
        <v>205</v>
      </c>
      <c r="D105" s="197" t="s">
        <v>11</v>
      </c>
      <c r="E105" s="197" t="s">
        <v>223</v>
      </c>
      <c r="F105" s="195"/>
      <c r="G105" s="196">
        <v>67500</v>
      </c>
      <c r="H105" s="82" t="s">
        <v>203</v>
      </c>
      <c r="I105" s="83" t="s">
        <v>3</v>
      </c>
      <c r="J105" s="83" t="s">
        <v>3</v>
      </c>
      <c r="K105" s="83" t="s">
        <v>3</v>
      </c>
      <c r="L105" s="83" t="s">
        <v>3</v>
      </c>
      <c r="M105" s="83" t="s">
        <v>3</v>
      </c>
      <c r="N105" s="84" t="s">
        <v>3</v>
      </c>
    </row>
    <row r="106" spans="1:14" s="181" customFormat="1" ht="15">
      <c r="A106" s="195" t="s">
        <v>105</v>
      </c>
      <c r="B106" s="195" t="s">
        <v>221</v>
      </c>
      <c r="C106" s="197" t="s">
        <v>205</v>
      </c>
      <c r="D106" s="197" t="s">
        <v>13</v>
      </c>
      <c r="E106" s="197" t="s">
        <v>223</v>
      </c>
      <c r="F106" s="195"/>
      <c r="G106" s="196">
        <v>750</v>
      </c>
      <c r="H106" s="82" t="s">
        <v>203</v>
      </c>
      <c r="I106" s="83" t="s">
        <v>3</v>
      </c>
      <c r="J106" s="83" t="s">
        <v>3</v>
      </c>
      <c r="K106" s="83" t="s">
        <v>3</v>
      </c>
      <c r="L106" s="83" t="s">
        <v>3</v>
      </c>
      <c r="M106" s="83" t="s">
        <v>3</v>
      </c>
      <c r="N106" s="84" t="s">
        <v>3</v>
      </c>
    </row>
    <row r="107" spans="1:14" s="181" customFormat="1" ht="15">
      <c r="A107" s="195" t="s">
        <v>106</v>
      </c>
      <c r="B107" s="195" t="s">
        <v>221</v>
      </c>
      <c r="C107" s="197" t="s">
        <v>205</v>
      </c>
      <c r="D107" s="197" t="s">
        <v>15</v>
      </c>
      <c r="E107" s="197" t="s">
        <v>223</v>
      </c>
      <c r="F107" s="195"/>
      <c r="G107" s="196">
        <v>2600</v>
      </c>
      <c r="H107" s="82" t="s">
        <v>203</v>
      </c>
      <c r="I107" s="83" t="s">
        <v>3</v>
      </c>
      <c r="J107" s="83" t="s">
        <v>3</v>
      </c>
      <c r="K107" s="83" t="s">
        <v>3</v>
      </c>
      <c r="L107" s="83" t="s">
        <v>3</v>
      </c>
      <c r="M107" s="83" t="s">
        <v>3</v>
      </c>
      <c r="N107" s="84" t="s">
        <v>3</v>
      </c>
    </row>
    <row r="108" spans="1:14" s="181" customFormat="1" ht="15">
      <c r="A108" s="195" t="s">
        <v>107</v>
      </c>
      <c r="B108" s="195" t="s">
        <v>221</v>
      </c>
      <c r="C108" s="197" t="s">
        <v>205</v>
      </c>
      <c r="D108" s="197" t="s">
        <v>17</v>
      </c>
      <c r="E108" s="197" t="s">
        <v>223</v>
      </c>
      <c r="F108" s="195"/>
      <c r="G108" s="196">
        <v>750</v>
      </c>
      <c r="H108" s="82" t="s">
        <v>203</v>
      </c>
      <c r="I108" s="83" t="s">
        <v>3</v>
      </c>
      <c r="J108" s="83" t="s">
        <v>3</v>
      </c>
      <c r="K108" s="83" t="s">
        <v>3</v>
      </c>
      <c r="L108" s="83" t="s">
        <v>3</v>
      </c>
      <c r="M108" s="83" t="s">
        <v>3</v>
      </c>
      <c r="N108" s="84" t="s">
        <v>3</v>
      </c>
    </row>
    <row r="109" spans="1:14" s="181" customFormat="1" ht="15">
      <c r="A109" s="195" t="s">
        <v>108</v>
      </c>
      <c r="B109" s="195" t="s">
        <v>221</v>
      </c>
      <c r="C109" s="197" t="s">
        <v>205</v>
      </c>
      <c r="D109" s="197" t="s">
        <v>19</v>
      </c>
      <c r="E109" s="197" t="s">
        <v>223</v>
      </c>
      <c r="F109" s="195"/>
      <c r="G109" s="196">
        <v>1820</v>
      </c>
      <c r="H109" s="82" t="s">
        <v>203</v>
      </c>
      <c r="I109" s="83" t="s">
        <v>3</v>
      </c>
      <c r="J109" s="83" t="s">
        <v>3</v>
      </c>
      <c r="K109" s="83" t="s">
        <v>3</v>
      </c>
      <c r="L109" s="83" t="s">
        <v>3</v>
      </c>
      <c r="M109" s="83" t="s">
        <v>3</v>
      </c>
      <c r="N109" s="84" t="s">
        <v>3</v>
      </c>
    </row>
    <row r="110" spans="1:14" s="181" customFormat="1" ht="15">
      <c r="A110" s="195" t="s">
        <v>109</v>
      </c>
      <c r="B110" s="195" t="s">
        <v>221</v>
      </c>
      <c r="C110" s="197" t="s">
        <v>218</v>
      </c>
      <c r="D110" s="197" t="s">
        <v>278</v>
      </c>
      <c r="E110" s="197" t="s">
        <v>224</v>
      </c>
      <c r="F110" s="195"/>
      <c r="G110" s="196">
        <v>750</v>
      </c>
      <c r="H110" s="82" t="s">
        <v>203</v>
      </c>
      <c r="I110" s="83" t="s">
        <v>3</v>
      </c>
      <c r="J110" s="83" t="s">
        <v>3</v>
      </c>
      <c r="K110" s="83" t="s">
        <v>3</v>
      </c>
      <c r="L110" s="83" t="s">
        <v>3</v>
      </c>
      <c r="M110" s="83" t="s">
        <v>3</v>
      </c>
      <c r="N110" s="84" t="s">
        <v>3</v>
      </c>
    </row>
    <row r="111" spans="1:14" s="181" customFormat="1" ht="15">
      <c r="A111" s="195" t="s">
        <v>110</v>
      </c>
      <c r="B111" s="195" t="s">
        <v>221</v>
      </c>
      <c r="C111" s="197" t="s">
        <v>218</v>
      </c>
      <c r="D111" s="197" t="s">
        <v>4</v>
      </c>
      <c r="E111" s="197" t="s">
        <v>224</v>
      </c>
      <c r="F111" s="195"/>
      <c r="G111" s="196">
        <v>2600</v>
      </c>
      <c r="H111" s="82" t="s">
        <v>203</v>
      </c>
      <c r="I111" s="83" t="s">
        <v>3</v>
      </c>
      <c r="J111" s="83" t="s">
        <v>3</v>
      </c>
      <c r="K111" s="83" t="s">
        <v>3</v>
      </c>
      <c r="L111" s="83" t="s">
        <v>3</v>
      </c>
      <c r="M111" s="83" t="s">
        <v>3</v>
      </c>
      <c r="N111" s="84" t="s">
        <v>3</v>
      </c>
    </row>
    <row r="112" spans="1:14" s="181" customFormat="1" ht="15">
      <c r="A112" s="195" t="s">
        <v>111</v>
      </c>
      <c r="B112" s="195" t="s">
        <v>221</v>
      </c>
      <c r="C112" s="197" t="s">
        <v>218</v>
      </c>
      <c r="D112" s="197" t="s">
        <v>9</v>
      </c>
      <c r="E112" s="197" t="s">
        <v>224</v>
      </c>
      <c r="F112" s="195"/>
      <c r="G112" s="196">
        <v>7800</v>
      </c>
      <c r="H112" s="82" t="s">
        <v>203</v>
      </c>
      <c r="I112" s="83" t="s">
        <v>3</v>
      </c>
      <c r="J112" s="83" t="s">
        <v>3</v>
      </c>
      <c r="K112" s="83" t="s">
        <v>3</v>
      </c>
      <c r="L112" s="83" t="s">
        <v>3</v>
      </c>
      <c r="M112" s="83" t="s">
        <v>3</v>
      </c>
      <c r="N112" s="84" t="s">
        <v>3</v>
      </c>
    </row>
    <row r="113" spans="1:14" s="181" customFormat="1" ht="15">
      <c r="A113" s="195" t="s">
        <v>112</v>
      </c>
      <c r="B113" s="195" t="s">
        <v>221</v>
      </c>
      <c r="C113" s="197" t="s">
        <v>218</v>
      </c>
      <c r="D113" s="197" t="s">
        <v>11</v>
      </c>
      <c r="E113" s="197" t="s">
        <v>224</v>
      </c>
      <c r="F113" s="195"/>
      <c r="G113" s="196">
        <v>2520</v>
      </c>
      <c r="H113" s="82" t="s">
        <v>203</v>
      </c>
      <c r="I113" s="83" t="s">
        <v>3</v>
      </c>
      <c r="J113" s="83" t="s">
        <v>3</v>
      </c>
      <c r="K113" s="83" t="s">
        <v>3</v>
      </c>
      <c r="L113" s="83" t="s">
        <v>3</v>
      </c>
      <c r="M113" s="83" t="s">
        <v>3</v>
      </c>
      <c r="N113" s="84" t="s">
        <v>3</v>
      </c>
    </row>
    <row r="114" spans="1:14" s="181" customFormat="1" ht="15">
      <c r="A114" s="195" t="s">
        <v>113</v>
      </c>
      <c r="B114" s="195" t="s">
        <v>221</v>
      </c>
      <c r="C114" s="197" t="s">
        <v>218</v>
      </c>
      <c r="D114" s="197" t="s">
        <v>13</v>
      </c>
      <c r="E114" s="197" t="s">
        <v>224</v>
      </c>
      <c r="F114" s="195"/>
      <c r="G114" s="196">
        <v>1600</v>
      </c>
      <c r="H114" s="82" t="s">
        <v>203</v>
      </c>
      <c r="I114" s="83" t="s">
        <v>3</v>
      </c>
      <c r="J114" s="83" t="s">
        <v>3</v>
      </c>
      <c r="K114" s="83" t="s">
        <v>3</v>
      </c>
      <c r="L114" s="83" t="s">
        <v>3</v>
      </c>
      <c r="M114" s="83" t="s">
        <v>3</v>
      </c>
      <c r="N114" s="84" t="s">
        <v>3</v>
      </c>
    </row>
    <row r="115" spans="1:14" s="181" customFormat="1" ht="15">
      <c r="A115" s="195" t="s">
        <v>114</v>
      </c>
      <c r="B115" s="195" t="s">
        <v>221</v>
      </c>
      <c r="C115" s="197" t="s">
        <v>218</v>
      </c>
      <c r="D115" s="197" t="s">
        <v>15</v>
      </c>
      <c r="E115" s="197" t="s">
        <v>224</v>
      </c>
      <c r="F115" s="195"/>
      <c r="G115" s="196">
        <v>2500</v>
      </c>
      <c r="H115" s="82" t="s">
        <v>203</v>
      </c>
      <c r="I115" s="83" t="s">
        <v>3</v>
      </c>
      <c r="J115" s="83" t="s">
        <v>3</v>
      </c>
      <c r="K115" s="83" t="s">
        <v>3</v>
      </c>
      <c r="L115" s="83" t="s">
        <v>3</v>
      </c>
      <c r="M115" s="83" t="s">
        <v>3</v>
      </c>
      <c r="N115" s="84" t="s">
        <v>3</v>
      </c>
    </row>
    <row r="116" spans="1:14" s="181" customFormat="1" ht="15">
      <c r="A116" s="195" t="s">
        <v>115</v>
      </c>
      <c r="B116" s="195" t="s">
        <v>221</v>
      </c>
      <c r="C116" s="197" t="s">
        <v>218</v>
      </c>
      <c r="D116" s="197" t="s">
        <v>17</v>
      </c>
      <c r="E116" s="197" t="s">
        <v>224</v>
      </c>
      <c r="F116" s="195"/>
      <c r="G116" s="196">
        <v>2000</v>
      </c>
      <c r="H116" s="82" t="s">
        <v>203</v>
      </c>
      <c r="I116" s="83" t="s">
        <v>3</v>
      </c>
      <c r="J116" s="83" t="s">
        <v>3</v>
      </c>
      <c r="K116" s="83" t="s">
        <v>3</v>
      </c>
      <c r="L116" s="83" t="s">
        <v>3</v>
      </c>
      <c r="M116" s="83" t="s">
        <v>3</v>
      </c>
      <c r="N116" s="84" t="s">
        <v>3</v>
      </c>
    </row>
    <row r="117" spans="1:14" s="181" customFormat="1" ht="15">
      <c r="A117" s="195" t="s">
        <v>116</v>
      </c>
      <c r="B117" s="195" t="s">
        <v>221</v>
      </c>
      <c r="C117" s="197" t="s">
        <v>218</v>
      </c>
      <c r="D117" s="197" t="s">
        <v>19</v>
      </c>
      <c r="E117" s="197" t="s">
        <v>224</v>
      </c>
      <c r="F117" s="195"/>
      <c r="G117" s="196">
        <v>11760</v>
      </c>
      <c r="H117" s="82" t="s">
        <v>203</v>
      </c>
      <c r="I117" s="83" t="s">
        <v>3</v>
      </c>
      <c r="J117" s="83" t="s">
        <v>3</v>
      </c>
      <c r="K117" s="83" t="s">
        <v>3</v>
      </c>
      <c r="L117" s="83" t="s">
        <v>3</v>
      </c>
      <c r="M117" s="83" t="s">
        <v>3</v>
      </c>
      <c r="N117" s="84" t="s">
        <v>3</v>
      </c>
    </row>
    <row r="118" spans="1:14" s="181" customFormat="1" ht="15">
      <c r="A118" s="195" t="s">
        <v>117</v>
      </c>
      <c r="B118" s="195" t="s">
        <v>221</v>
      </c>
      <c r="C118" s="197" t="s">
        <v>207</v>
      </c>
      <c r="D118" s="197" t="s">
        <v>278</v>
      </c>
      <c r="E118" s="197" t="s">
        <v>225</v>
      </c>
      <c r="F118" s="195"/>
      <c r="G118" s="196">
        <v>70000</v>
      </c>
      <c r="H118" s="82" t="s">
        <v>203</v>
      </c>
      <c r="I118" s="83" t="s">
        <v>3</v>
      </c>
      <c r="J118" s="83" t="s">
        <v>3</v>
      </c>
      <c r="K118" s="83" t="s">
        <v>3</v>
      </c>
      <c r="L118" s="83" t="s">
        <v>3</v>
      </c>
      <c r="M118" s="83" t="s">
        <v>3</v>
      </c>
      <c r="N118" s="84" t="s">
        <v>3</v>
      </c>
    </row>
    <row r="119" spans="1:14" s="181" customFormat="1" ht="15">
      <c r="A119" s="195" t="s">
        <v>118</v>
      </c>
      <c r="B119" s="195" t="s">
        <v>221</v>
      </c>
      <c r="C119" s="197" t="s">
        <v>207</v>
      </c>
      <c r="D119" s="197" t="s">
        <v>4</v>
      </c>
      <c r="E119" s="197" t="s">
        <v>225</v>
      </c>
      <c r="F119" s="195"/>
      <c r="G119" s="196">
        <v>2600</v>
      </c>
      <c r="H119" s="82" t="s">
        <v>203</v>
      </c>
      <c r="I119" s="83" t="s">
        <v>3</v>
      </c>
      <c r="J119" s="83" t="s">
        <v>3</v>
      </c>
      <c r="K119" s="83" t="s">
        <v>3</v>
      </c>
      <c r="L119" s="83" t="s">
        <v>3</v>
      </c>
      <c r="M119" s="83" t="s">
        <v>3</v>
      </c>
      <c r="N119" s="84" t="s">
        <v>3</v>
      </c>
    </row>
    <row r="120" spans="1:14" s="181" customFormat="1" ht="15">
      <c r="A120" s="195" t="s">
        <v>119</v>
      </c>
      <c r="B120" s="195" t="s">
        <v>221</v>
      </c>
      <c r="C120" s="197" t="s">
        <v>207</v>
      </c>
      <c r="D120" s="197" t="s">
        <v>9</v>
      </c>
      <c r="E120" s="197" t="s">
        <v>225</v>
      </c>
      <c r="F120" s="195"/>
      <c r="G120" s="196">
        <v>1820</v>
      </c>
      <c r="H120" s="82" t="s">
        <v>203</v>
      </c>
      <c r="I120" s="83" t="s">
        <v>3</v>
      </c>
      <c r="J120" s="83" t="s">
        <v>3</v>
      </c>
      <c r="K120" s="83" t="s">
        <v>3</v>
      </c>
      <c r="L120" s="83" t="s">
        <v>3</v>
      </c>
      <c r="M120" s="83" t="s">
        <v>3</v>
      </c>
      <c r="N120" s="84" t="s">
        <v>3</v>
      </c>
    </row>
    <row r="121" spans="1:14" s="181" customFormat="1" ht="15">
      <c r="A121" s="195" t="s">
        <v>120</v>
      </c>
      <c r="B121" s="195" t="s">
        <v>221</v>
      </c>
      <c r="C121" s="197" t="s">
        <v>207</v>
      </c>
      <c r="D121" s="197" t="s">
        <v>11</v>
      </c>
      <c r="E121" s="197" t="s">
        <v>225</v>
      </c>
      <c r="F121" s="195"/>
      <c r="G121" s="196">
        <v>2600</v>
      </c>
      <c r="H121" s="82" t="s">
        <v>203</v>
      </c>
      <c r="I121" s="83" t="s">
        <v>3</v>
      </c>
      <c r="J121" s="83" t="s">
        <v>3</v>
      </c>
      <c r="K121" s="83" t="s">
        <v>3</v>
      </c>
      <c r="L121" s="83" t="s">
        <v>3</v>
      </c>
      <c r="M121" s="83" t="s">
        <v>3</v>
      </c>
      <c r="N121" s="84" t="s">
        <v>3</v>
      </c>
    </row>
    <row r="122" spans="1:14" s="181" customFormat="1" ht="15">
      <c r="A122" s="195" t="s">
        <v>121</v>
      </c>
      <c r="B122" s="195" t="s">
        <v>221</v>
      </c>
      <c r="C122" s="197" t="s">
        <v>207</v>
      </c>
      <c r="D122" s="197" t="s">
        <v>13</v>
      </c>
      <c r="E122" s="197" t="s">
        <v>225</v>
      </c>
      <c r="F122" s="195"/>
      <c r="G122" s="196">
        <v>7800</v>
      </c>
      <c r="H122" s="82" t="s">
        <v>203</v>
      </c>
      <c r="I122" s="83" t="s">
        <v>3</v>
      </c>
      <c r="J122" s="83" t="s">
        <v>3</v>
      </c>
      <c r="K122" s="83" t="s">
        <v>3</v>
      </c>
      <c r="L122" s="83" t="s">
        <v>3</v>
      </c>
      <c r="M122" s="83" t="s">
        <v>3</v>
      </c>
      <c r="N122" s="84" t="s">
        <v>3</v>
      </c>
    </row>
    <row r="123" spans="1:14" s="181" customFormat="1" ht="15">
      <c r="A123" s="195" t="s">
        <v>122</v>
      </c>
      <c r="B123" s="195" t="s">
        <v>221</v>
      </c>
      <c r="C123" s="197" t="s">
        <v>207</v>
      </c>
      <c r="D123" s="197" t="s">
        <v>15</v>
      </c>
      <c r="E123" s="197" t="s">
        <v>225</v>
      </c>
      <c r="F123" s="195"/>
      <c r="G123" s="196">
        <v>13777.4</v>
      </c>
      <c r="H123" s="82" t="s">
        <v>203</v>
      </c>
      <c r="I123" s="83" t="s">
        <v>3</v>
      </c>
      <c r="J123" s="83" t="s">
        <v>3</v>
      </c>
      <c r="K123" s="83" t="s">
        <v>3</v>
      </c>
      <c r="L123" s="83" t="s">
        <v>3</v>
      </c>
      <c r="M123" s="83" t="s">
        <v>3</v>
      </c>
      <c r="N123" s="84" t="s">
        <v>3</v>
      </c>
    </row>
    <row r="124" spans="1:14" s="181" customFormat="1" ht="15">
      <c r="A124" s="195" t="s">
        <v>123</v>
      </c>
      <c r="B124" s="195" t="s">
        <v>221</v>
      </c>
      <c r="C124" s="197" t="s">
        <v>207</v>
      </c>
      <c r="D124" s="197" t="s">
        <v>17</v>
      </c>
      <c r="E124" s="197" t="s">
        <v>225</v>
      </c>
      <c r="F124" s="195"/>
      <c r="G124" s="196">
        <v>1200</v>
      </c>
      <c r="H124" s="82" t="s">
        <v>203</v>
      </c>
      <c r="I124" s="83" t="s">
        <v>3</v>
      </c>
      <c r="J124" s="83" t="s">
        <v>3</v>
      </c>
      <c r="K124" s="83" t="s">
        <v>3</v>
      </c>
      <c r="L124" s="83" t="s">
        <v>3</v>
      </c>
      <c r="M124" s="83" t="s">
        <v>3</v>
      </c>
      <c r="N124" s="84" t="s">
        <v>3</v>
      </c>
    </row>
    <row r="125" spans="1:14" s="181" customFormat="1" ht="15">
      <c r="A125" s="195" t="s">
        <v>124</v>
      </c>
      <c r="B125" s="195" t="s">
        <v>221</v>
      </c>
      <c r="C125" s="197" t="s">
        <v>207</v>
      </c>
      <c r="D125" s="197" t="s">
        <v>19</v>
      </c>
      <c r="E125" s="197" t="s">
        <v>225</v>
      </c>
      <c r="F125" s="195"/>
      <c r="G125" s="196">
        <v>1104</v>
      </c>
      <c r="H125" s="82" t="s">
        <v>203</v>
      </c>
      <c r="I125" s="83" t="s">
        <v>3</v>
      </c>
      <c r="J125" s="83" t="s">
        <v>3</v>
      </c>
      <c r="K125" s="83" t="s">
        <v>3</v>
      </c>
      <c r="L125" s="83" t="s">
        <v>3</v>
      </c>
      <c r="M125" s="83" t="s">
        <v>3</v>
      </c>
      <c r="N125" s="84" t="s">
        <v>3</v>
      </c>
    </row>
    <row r="126" spans="1:14" s="181" customFormat="1" ht="15">
      <c r="A126" s="195" t="s">
        <v>125</v>
      </c>
      <c r="B126" s="195" t="s">
        <v>226</v>
      </c>
      <c r="C126" s="197" t="s">
        <v>201</v>
      </c>
      <c r="D126" s="197" t="s">
        <v>278</v>
      </c>
      <c r="E126" s="197" t="s">
        <v>227</v>
      </c>
      <c r="F126" s="195"/>
      <c r="G126" s="196">
        <v>2500</v>
      </c>
      <c r="H126" s="82" t="s">
        <v>3</v>
      </c>
      <c r="I126" s="83" t="s">
        <v>203</v>
      </c>
      <c r="J126" s="83" t="s">
        <v>203</v>
      </c>
      <c r="K126" s="83" t="s">
        <v>203</v>
      </c>
      <c r="L126" s="83" t="s">
        <v>203</v>
      </c>
      <c r="M126" s="83" t="s">
        <v>203</v>
      </c>
      <c r="N126" s="84" t="s">
        <v>203</v>
      </c>
    </row>
    <row r="127" spans="1:14" s="181" customFormat="1" ht="15">
      <c r="A127" s="195" t="s">
        <v>126</v>
      </c>
      <c r="B127" s="195" t="s">
        <v>226</v>
      </c>
      <c r="C127" s="197" t="s">
        <v>201</v>
      </c>
      <c r="D127" s="197" t="s">
        <v>4</v>
      </c>
      <c r="E127" s="197" t="s">
        <v>227</v>
      </c>
      <c r="F127" s="195"/>
      <c r="G127" s="196">
        <v>3900</v>
      </c>
      <c r="H127" s="82" t="s">
        <v>3</v>
      </c>
      <c r="I127" s="83" t="s">
        <v>3</v>
      </c>
      <c r="J127" s="83" t="s">
        <v>203</v>
      </c>
      <c r="K127" s="83" t="s">
        <v>3</v>
      </c>
      <c r="L127" s="83" t="s">
        <v>3</v>
      </c>
      <c r="M127" s="83" t="s">
        <v>3</v>
      </c>
      <c r="N127" s="84" t="s">
        <v>3</v>
      </c>
    </row>
    <row r="128" spans="1:14" s="181" customFormat="1" ht="15">
      <c r="A128" s="195" t="s">
        <v>127</v>
      </c>
      <c r="B128" s="195" t="s">
        <v>226</v>
      </c>
      <c r="C128" s="197" t="s">
        <v>201</v>
      </c>
      <c r="D128" s="197" t="s">
        <v>9</v>
      </c>
      <c r="E128" s="197" t="s">
        <v>227</v>
      </c>
      <c r="F128" s="195"/>
      <c r="G128" s="196">
        <v>2860</v>
      </c>
      <c r="H128" s="82" t="s">
        <v>3</v>
      </c>
      <c r="I128" s="83" t="s">
        <v>3</v>
      </c>
      <c r="J128" s="83" t="s">
        <v>203</v>
      </c>
      <c r="K128" s="83" t="s">
        <v>3</v>
      </c>
      <c r="L128" s="83" t="s">
        <v>3</v>
      </c>
      <c r="M128" s="83" t="s">
        <v>3</v>
      </c>
      <c r="N128" s="84" t="s">
        <v>3</v>
      </c>
    </row>
    <row r="129" spans="1:14" s="181" customFormat="1" ht="15">
      <c r="A129" s="195" t="s">
        <v>128</v>
      </c>
      <c r="B129" s="195" t="s">
        <v>226</v>
      </c>
      <c r="C129" s="197" t="s">
        <v>201</v>
      </c>
      <c r="D129" s="197" t="s">
        <v>11</v>
      </c>
      <c r="E129" s="197" t="s">
        <v>227</v>
      </c>
      <c r="F129" s="195"/>
      <c r="G129" s="196">
        <v>1040</v>
      </c>
      <c r="H129" s="82" t="s">
        <v>3</v>
      </c>
      <c r="I129" s="83" t="s">
        <v>3</v>
      </c>
      <c r="J129" s="83" t="s">
        <v>203</v>
      </c>
      <c r="K129" s="83" t="s">
        <v>3</v>
      </c>
      <c r="L129" s="83" t="s">
        <v>203</v>
      </c>
      <c r="M129" s="83" t="s">
        <v>203</v>
      </c>
      <c r="N129" s="84" t="s">
        <v>203</v>
      </c>
    </row>
    <row r="130" spans="1:14" s="181" customFormat="1" ht="15">
      <c r="A130" s="195" t="s">
        <v>129</v>
      </c>
      <c r="B130" s="195" t="s">
        <v>226</v>
      </c>
      <c r="C130" s="197" t="s">
        <v>201</v>
      </c>
      <c r="D130" s="197" t="s">
        <v>13</v>
      </c>
      <c r="E130" s="197" t="s">
        <v>227</v>
      </c>
      <c r="F130" s="195"/>
      <c r="G130" s="196">
        <v>2860</v>
      </c>
      <c r="H130" s="82" t="s">
        <v>3</v>
      </c>
      <c r="I130" s="83" t="s">
        <v>3</v>
      </c>
      <c r="J130" s="83" t="s">
        <v>203</v>
      </c>
      <c r="K130" s="83" t="s">
        <v>3</v>
      </c>
      <c r="L130" s="83" t="s">
        <v>203</v>
      </c>
      <c r="M130" s="83" t="s">
        <v>203</v>
      </c>
      <c r="N130" s="84" t="s">
        <v>203</v>
      </c>
    </row>
    <row r="131" spans="1:14" s="181" customFormat="1" ht="15">
      <c r="A131" s="195" t="s">
        <v>130</v>
      </c>
      <c r="B131" s="195" t="s">
        <v>226</v>
      </c>
      <c r="C131" s="197" t="s">
        <v>201</v>
      </c>
      <c r="D131" s="197" t="s">
        <v>15</v>
      </c>
      <c r="E131" s="197" t="s">
        <v>227</v>
      </c>
      <c r="F131" s="195"/>
      <c r="G131" s="196">
        <v>2600</v>
      </c>
      <c r="H131" s="82" t="s">
        <v>3</v>
      </c>
      <c r="I131" s="83" t="s">
        <v>3</v>
      </c>
      <c r="J131" s="83" t="s">
        <v>203</v>
      </c>
      <c r="K131" s="83" t="s">
        <v>3</v>
      </c>
      <c r="L131" s="83" t="s">
        <v>203</v>
      </c>
      <c r="M131" s="83" t="s">
        <v>203</v>
      </c>
      <c r="N131" s="84" t="s">
        <v>203</v>
      </c>
    </row>
    <row r="132" spans="1:14" s="181" customFormat="1" ht="15">
      <c r="A132" s="195" t="s">
        <v>131</v>
      </c>
      <c r="B132" s="195" t="s">
        <v>226</v>
      </c>
      <c r="C132" s="197" t="s">
        <v>201</v>
      </c>
      <c r="D132" s="197" t="s">
        <v>17</v>
      </c>
      <c r="E132" s="197" t="s">
        <v>227</v>
      </c>
      <c r="F132" s="195"/>
      <c r="G132" s="196">
        <v>2600</v>
      </c>
      <c r="H132" s="82" t="s">
        <v>3</v>
      </c>
      <c r="I132" s="83" t="s">
        <v>3</v>
      </c>
      <c r="J132" s="83" t="s">
        <v>203</v>
      </c>
      <c r="K132" s="83" t="s">
        <v>3</v>
      </c>
      <c r="L132" s="83" t="s">
        <v>203</v>
      </c>
      <c r="M132" s="83" t="s">
        <v>203</v>
      </c>
      <c r="N132" s="84" t="s">
        <v>203</v>
      </c>
    </row>
    <row r="133" spans="1:14" s="181" customFormat="1" ht="15">
      <c r="A133" s="195" t="s">
        <v>132</v>
      </c>
      <c r="B133" s="195" t="s">
        <v>226</v>
      </c>
      <c r="C133" s="197" t="s">
        <v>201</v>
      </c>
      <c r="D133" s="197" t="s">
        <v>19</v>
      </c>
      <c r="E133" s="197" t="s">
        <v>227</v>
      </c>
      <c r="F133" s="195"/>
      <c r="G133" s="196">
        <v>1040</v>
      </c>
      <c r="H133" s="82" t="s">
        <v>3</v>
      </c>
      <c r="I133" s="83" t="s">
        <v>3</v>
      </c>
      <c r="J133" s="83" t="s">
        <v>203</v>
      </c>
      <c r="K133" s="83" t="s">
        <v>3</v>
      </c>
      <c r="L133" s="83" t="s">
        <v>3</v>
      </c>
      <c r="M133" s="83" t="s">
        <v>3</v>
      </c>
      <c r="N133" s="84" t="s">
        <v>3</v>
      </c>
    </row>
    <row r="134" spans="1:14" s="181" customFormat="1" ht="15">
      <c r="A134" s="195" t="s">
        <v>133</v>
      </c>
      <c r="B134" s="195" t="s">
        <v>226</v>
      </c>
      <c r="C134" s="197" t="s">
        <v>205</v>
      </c>
      <c r="D134" s="197" t="s">
        <v>278</v>
      </c>
      <c r="E134" s="197" t="s">
        <v>228</v>
      </c>
      <c r="F134" s="195"/>
      <c r="G134" s="196">
        <v>12480</v>
      </c>
      <c r="H134" s="82" t="s">
        <v>3</v>
      </c>
      <c r="I134" s="83" t="s">
        <v>3</v>
      </c>
      <c r="J134" s="83" t="s">
        <v>3</v>
      </c>
      <c r="K134" s="83" t="s">
        <v>203</v>
      </c>
      <c r="L134" s="83" t="s">
        <v>3</v>
      </c>
      <c r="M134" s="83" t="s">
        <v>3</v>
      </c>
      <c r="N134" s="84" t="s">
        <v>3</v>
      </c>
    </row>
    <row r="135" spans="1:14" s="181" customFormat="1" ht="15">
      <c r="A135" s="195" t="s">
        <v>134</v>
      </c>
      <c r="B135" s="195" t="s">
        <v>226</v>
      </c>
      <c r="C135" s="197" t="s">
        <v>205</v>
      </c>
      <c r="D135" s="197" t="s">
        <v>4</v>
      </c>
      <c r="E135" s="197" t="s">
        <v>228</v>
      </c>
      <c r="F135" s="195"/>
      <c r="G135" s="196">
        <v>11148.800000000001</v>
      </c>
      <c r="H135" s="82" t="s">
        <v>3</v>
      </c>
      <c r="I135" s="83" t="s">
        <v>3</v>
      </c>
      <c r="J135" s="83" t="s">
        <v>203</v>
      </c>
      <c r="K135" s="83" t="s">
        <v>203</v>
      </c>
      <c r="L135" s="83" t="s">
        <v>203</v>
      </c>
      <c r="M135" s="83" t="s">
        <v>203</v>
      </c>
      <c r="N135" s="84" t="s">
        <v>203</v>
      </c>
    </row>
    <row r="136" spans="1:14" s="181" customFormat="1" ht="15">
      <c r="A136" s="195" t="s">
        <v>135</v>
      </c>
      <c r="B136" s="195" t="s">
        <v>226</v>
      </c>
      <c r="C136" s="197" t="s">
        <v>205</v>
      </c>
      <c r="D136" s="197" t="s">
        <v>9</v>
      </c>
      <c r="E136" s="197" t="s">
        <v>228</v>
      </c>
      <c r="F136" s="195"/>
      <c r="G136" s="196">
        <v>84000</v>
      </c>
      <c r="H136" s="82" t="s">
        <v>3</v>
      </c>
      <c r="I136" s="83" t="s">
        <v>203</v>
      </c>
      <c r="J136" s="83" t="s">
        <v>3</v>
      </c>
      <c r="K136" s="83" t="s">
        <v>3</v>
      </c>
      <c r="L136" s="83" t="s">
        <v>3</v>
      </c>
      <c r="M136" s="83" t="s">
        <v>3</v>
      </c>
      <c r="N136" s="84" t="s">
        <v>3</v>
      </c>
    </row>
    <row r="137" spans="1:14" s="181" customFormat="1" ht="15">
      <c r="A137" s="195" t="s">
        <v>136</v>
      </c>
      <c r="B137" s="195" t="s">
        <v>226</v>
      </c>
      <c r="C137" s="197" t="s">
        <v>205</v>
      </c>
      <c r="D137" s="197" t="s">
        <v>11</v>
      </c>
      <c r="E137" s="197" t="s">
        <v>228</v>
      </c>
      <c r="F137" s="195"/>
      <c r="G137" s="196">
        <v>20000</v>
      </c>
      <c r="H137" s="82" t="s">
        <v>3</v>
      </c>
      <c r="I137" s="83" t="s">
        <v>203</v>
      </c>
      <c r="J137" s="83" t="s">
        <v>3</v>
      </c>
      <c r="K137" s="83" t="s">
        <v>3</v>
      </c>
      <c r="L137" s="83" t="s">
        <v>3</v>
      </c>
      <c r="M137" s="83" t="s">
        <v>3</v>
      </c>
      <c r="N137" s="84" t="s">
        <v>3</v>
      </c>
    </row>
    <row r="138" spans="1:14" s="181" customFormat="1" ht="15">
      <c r="A138" s="195" t="s">
        <v>137</v>
      </c>
      <c r="B138" s="195" t="s">
        <v>226</v>
      </c>
      <c r="C138" s="197" t="s">
        <v>205</v>
      </c>
      <c r="D138" s="197" t="s">
        <v>13</v>
      </c>
      <c r="E138" s="197" t="s">
        <v>228</v>
      </c>
      <c r="F138" s="195"/>
      <c r="G138" s="196">
        <v>600</v>
      </c>
      <c r="H138" s="82" t="s">
        <v>3</v>
      </c>
      <c r="I138" s="83" t="s">
        <v>3</v>
      </c>
      <c r="J138" s="83" t="s">
        <v>203</v>
      </c>
      <c r="K138" s="83" t="s">
        <v>3</v>
      </c>
      <c r="L138" s="83" t="s">
        <v>3</v>
      </c>
      <c r="M138" s="83" t="s">
        <v>3</v>
      </c>
      <c r="N138" s="84" t="s">
        <v>3</v>
      </c>
    </row>
    <row r="139" spans="1:14" s="181" customFormat="1" ht="15">
      <c r="A139" s="195" t="s">
        <v>138</v>
      </c>
      <c r="B139" s="195" t="s">
        <v>226</v>
      </c>
      <c r="C139" s="197" t="s">
        <v>205</v>
      </c>
      <c r="D139" s="197" t="s">
        <v>15</v>
      </c>
      <c r="E139" s="197" t="s">
        <v>228</v>
      </c>
      <c r="F139" s="195"/>
      <c r="G139" s="196">
        <v>736</v>
      </c>
      <c r="H139" s="82" t="s">
        <v>3</v>
      </c>
      <c r="I139" s="83" t="s">
        <v>3</v>
      </c>
      <c r="J139" s="83" t="s">
        <v>203</v>
      </c>
      <c r="K139" s="83" t="s">
        <v>3</v>
      </c>
      <c r="L139" s="83" t="s">
        <v>3</v>
      </c>
      <c r="M139" s="83" t="s">
        <v>3</v>
      </c>
      <c r="N139" s="84" t="s">
        <v>3</v>
      </c>
    </row>
    <row r="140" spans="1:14" s="181" customFormat="1" ht="15">
      <c r="A140" s="195" t="s">
        <v>139</v>
      </c>
      <c r="B140" s="195" t="s">
        <v>226</v>
      </c>
      <c r="C140" s="197" t="s">
        <v>205</v>
      </c>
      <c r="D140" s="197" t="s">
        <v>17</v>
      </c>
      <c r="E140" s="197" t="s">
        <v>228</v>
      </c>
      <c r="F140" s="195"/>
      <c r="G140" s="196">
        <v>9100</v>
      </c>
      <c r="H140" s="82" t="s">
        <v>3</v>
      </c>
      <c r="I140" s="83" t="s">
        <v>3</v>
      </c>
      <c r="J140" s="83" t="s">
        <v>3</v>
      </c>
      <c r="K140" s="83" t="s">
        <v>203</v>
      </c>
      <c r="L140" s="83" t="s">
        <v>3</v>
      </c>
      <c r="M140" s="83" t="s">
        <v>3</v>
      </c>
      <c r="N140" s="84" t="s">
        <v>3</v>
      </c>
    </row>
    <row r="141" spans="1:14" s="181" customFormat="1" ht="15">
      <c r="A141" s="195" t="s">
        <v>140</v>
      </c>
      <c r="B141" s="195" t="s">
        <v>226</v>
      </c>
      <c r="C141" s="197" t="s">
        <v>205</v>
      </c>
      <c r="D141" s="197" t="s">
        <v>19</v>
      </c>
      <c r="E141" s="197" t="s">
        <v>228</v>
      </c>
      <c r="F141" s="195"/>
      <c r="G141" s="196">
        <v>8832</v>
      </c>
      <c r="H141" s="82" t="s">
        <v>3</v>
      </c>
      <c r="I141" s="83" t="s">
        <v>3</v>
      </c>
      <c r="J141" s="83" t="s">
        <v>3</v>
      </c>
      <c r="K141" s="83" t="s">
        <v>203</v>
      </c>
      <c r="L141" s="83" t="s">
        <v>3</v>
      </c>
      <c r="M141" s="83" t="s">
        <v>3</v>
      </c>
      <c r="N141" s="84" t="s">
        <v>3</v>
      </c>
    </row>
    <row r="142" spans="1:14" s="181" customFormat="1" ht="15">
      <c r="A142" s="195" t="s">
        <v>141</v>
      </c>
      <c r="B142" s="195" t="s">
        <v>226</v>
      </c>
      <c r="C142" s="197" t="s">
        <v>218</v>
      </c>
      <c r="D142" s="197" t="s">
        <v>278</v>
      </c>
      <c r="E142" s="197" t="s">
        <v>229</v>
      </c>
      <c r="F142" s="195"/>
      <c r="G142" s="196">
        <v>46800</v>
      </c>
      <c r="H142" s="82" t="s">
        <v>3</v>
      </c>
      <c r="I142" s="83" t="s">
        <v>203</v>
      </c>
      <c r="J142" s="83" t="s">
        <v>3</v>
      </c>
      <c r="K142" s="83" t="s">
        <v>3</v>
      </c>
      <c r="L142" s="83" t="s">
        <v>3</v>
      </c>
      <c r="M142" s="83" t="s">
        <v>3</v>
      </c>
      <c r="N142" s="84" t="s">
        <v>3</v>
      </c>
    </row>
    <row r="143" spans="1:14" s="181" customFormat="1" ht="15">
      <c r="A143" s="195" t="s">
        <v>142</v>
      </c>
      <c r="B143" s="195" t="s">
        <v>226</v>
      </c>
      <c r="C143" s="197" t="s">
        <v>218</v>
      </c>
      <c r="D143" s="197" t="s">
        <v>4</v>
      </c>
      <c r="E143" s="197" t="s">
        <v>229</v>
      </c>
      <c r="F143" s="195"/>
      <c r="G143" s="196">
        <v>67500</v>
      </c>
      <c r="H143" s="82" t="s">
        <v>3</v>
      </c>
      <c r="I143" s="83" t="s">
        <v>3</v>
      </c>
      <c r="J143" s="83" t="s">
        <v>203</v>
      </c>
      <c r="K143" s="83" t="s">
        <v>3</v>
      </c>
      <c r="L143" s="83" t="s">
        <v>203</v>
      </c>
      <c r="M143" s="83" t="s">
        <v>3</v>
      </c>
      <c r="N143" s="84" t="s">
        <v>3</v>
      </c>
    </row>
    <row r="144" spans="1:14" s="181" customFormat="1" ht="15">
      <c r="A144" s="195" t="s">
        <v>143</v>
      </c>
      <c r="B144" s="195" t="s">
        <v>226</v>
      </c>
      <c r="C144" s="197" t="s">
        <v>218</v>
      </c>
      <c r="D144" s="197" t="s">
        <v>9</v>
      </c>
      <c r="E144" s="197" t="s">
        <v>229</v>
      </c>
      <c r="F144" s="195"/>
      <c r="G144" s="196">
        <v>750</v>
      </c>
      <c r="H144" s="82" t="s">
        <v>3</v>
      </c>
      <c r="I144" s="83" t="s">
        <v>3</v>
      </c>
      <c r="J144" s="83" t="s">
        <v>203</v>
      </c>
      <c r="K144" s="83" t="s">
        <v>3</v>
      </c>
      <c r="L144" s="83" t="s">
        <v>3</v>
      </c>
      <c r="M144" s="83" t="s">
        <v>3</v>
      </c>
      <c r="N144" s="84" t="s">
        <v>3</v>
      </c>
    </row>
    <row r="145" spans="1:14" s="181" customFormat="1" ht="15">
      <c r="A145" s="195" t="s">
        <v>144</v>
      </c>
      <c r="B145" s="195" t="s">
        <v>226</v>
      </c>
      <c r="C145" s="197" t="s">
        <v>218</v>
      </c>
      <c r="D145" s="197" t="s">
        <v>11</v>
      </c>
      <c r="E145" s="197" t="s">
        <v>229</v>
      </c>
      <c r="F145" s="195"/>
      <c r="G145" s="196">
        <v>2600</v>
      </c>
      <c r="H145" s="82" t="s">
        <v>3</v>
      </c>
      <c r="I145" s="83" t="s">
        <v>203</v>
      </c>
      <c r="J145" s="83" t="s">
        <v>3</v>
      </c>
      <c r="K145" s="83" t="s">
        <v>3</v>
      </c>
      <c r="L145" s="83" t="s">
        <v>3</v>
      </c>
      <c r="M145" s="83" t="s">
        <v>3</v>
      </c>
      <c r="N145" s="84" t="s">
        <v>3</v>
      </c>
    </row>
    <row r="146" spans="1:14" s="181" customFormat="1" ht="15">
      <c r="A146" s="195" t="s">
        <v>145</v>
      </c>
      <c r="B146" s="195" t="s">
        <v>226</v>
      </c>
      <c r="C146" s="197" t="s">
        <v>218</v>
      </c>
      <c r="D146" s="197" t="s">
        <v>13</v>
      </c>
      <c r="E146" s="197" t="s">
        <v>229</v>
      </c>
      <c r="F146" s="195"/>
      <c r="G146" s="196">
        <v>750</v>
      </c>
      <c r="H146" s="82" t="s">
        <v>3</v>
      </c>
      <c r="I146" s="83" t="s">
        <v>203</v>
      </c>
      <c r="J146" s="83" t="s">
        <v>3</v>
      </c>
      <c r="K146" s="83" t="s">
        <v>3</v>
      </c>
      <c r="L146" s="83" t="s">
        <v>3</v>
      </c>
      <c r="M146" s="83" t="s">
        <v>3</v>
      </c>
      <c r="N146" s="84" t="s">
        <v>3</v>
      </c>
    </row>
    <row r="147" spans="1:14" s="181" customFormat="1" ht="15">
      <c r="A147" s="195" t="s">
        <v>146</v>
      </c>
      <c r="B147" s="195" t="s">
        <v>226</v>
      </c>
      <c r="C147" s="197" t="s">
        <v>218</v>
      </c>
      <c r="D147" s="197" t="s">
        <v>15</v>
      </c>
      <c r="E147" s="197" t="s">
        <v>229</v>
      </c>
      <c r="F147" s="195"/>
      <c r="G147" s="196">
        <v>1820</v>
      </c>
      <c r="H147" s="82" t="s">
        <v>3</v>
      </c>
      <c r="I147" s="83" t="s">
        <v>203</v>
      </c>
      <c r="J147" s="83" t="s">
        <v>203</v>
      </c>
      <c r="K147" s="83" t="s">
        <v>203</v>
      </c>
      <c r="L147" s="83" t="s">
        <v>203</v>
      </c>
      <c r="M147" s="83" t="s">
        <v>3</v>
      </c>
      <c r="N147" s="84" t="s">
        <v>3</v>
      </c>
    </row>
    <row r="148" spans="1:14" s="181" customFormat="1" ht="15">
      <c r="A148" s="195" t="s">
        <v>147</v>
      </c>
      <c r="B148" s="195" t="s">
        <v>226</v>
      </c>
      <c r="C148" s="197" t="s">
        <v>218</v>
      </c>
      <c r="D148" s="197" t="s">
        <v>17</v>
      </c>
      <c r="E148" s="197" t="s">
        <v>229</v>
      </c>
      <c r="F148" s="195"/>
      <c r="G148" s="196">
        <v>750</v>
      </c>
      <c r="H148" s="82" t="s">
        <v>3</v>
      </c>
      <c r="I148" s="83" t="s">
        <v>203</v>
      </c>
      <c r="J148" s="83" t="s">
        <v>3</v>
      </c>
      <c r="K148" s="83" t="s">
        <v>3</v>
      </c>
      <c r="L148" s="83" t="s">
        <v>3</v>
      </c>
      <c r="M148" s="83" t="s">
        <v>3</v>
      </c>
      <c r="N148" s="84" t="s">
        <v>3</v>
      </c>
    </row>
    <row r="149" spans="1:14" s="181" customFormat="1" ht="15">
      <c r="A149" s="195" t="s">
        <v>148</v>
      </c>
      <c r="B149" s="195" t="s">
        <v>226</v>
      </c>
      <c r="C149" s="197" t="s">
        <v>218</v>
      </c>
      <c r="D149" s="197" t="s">
        <v>19</v>
      </c>
      <c r="E149" s="197" t="s">
        <v>229</v>
      </c>
      <c r="F149" s="195"/>
      <c r="G149" s="196">
        <v>2600</v>
      </c>
      <c r="H149" s="82" t="s">
        <v>3</v>
      </c>
      <c r="I149" s="83" t="s">
        <v>203</v>
      </c>
      <c r="J149" s="83" t="s">
        <v>203</v>
      </c>
      <c r="K149" s="83" t="s">
        <v>203</v>
      </c>
      <c r="L149" s="83" t="s">
        <v>203</v>
      </c>
      <c r="M149" s="83" t="s">
        <v>3</v>
      </c>
      <c r="N149" s="84" t="s">
        <v>3</v>
      </c>
    </row>
    <row r="150" spans="1:14" s="181" customFormat="1" ht="15">
      <c r="A150" s="195" t="s">
        <v>149</v>
      </c>
      <c r="B150" s="195" t="s">
        <v>226</v>
      </c>
      <c r="C150" s="197" t="s">
        <v>207</v>
      </c>
      <c r="D150" s="197" t="s">
        <v>278</v>
      </c>
      <c r="E150" s="197" t="s">
        <v>230</v>
      </c>
      <c r="F150" s="195"/>
      <c r="G150" s="196">
        <v>7800</v>
      </c>
      <c r="H150" s="82" t="s">
        <v>3</v>
      </c>
      <c r="I150" s="83" t="s">
        <v>3</v>
      </c>
      <c r="J150" s="83" t="s">
        <v>203</v>
      </c>
      <c r="K150" s="83" t="s">
        <v>3</v>
      </c>
      <c r="L150" s="83" t="s">
        <v>3</v>
      </c>
      <c r="M150" s="83" t="s">
        <v>3</v>
      </c>
      <c r="N150" s="84" t="s">
        <v>3</v>
      </c>
    </row>
    <row r="151" spans="1:14" s="181" customFormat="1" ht="15">
      <c r="A151" s="195" t="s">
        <v>150</v>
      </c>
      <c r="B151" s="195" t="s">
        <v>226</v>
      </c>
      <c r="C151" s="197" t="s">
        <v>207</v>
      </c>
      <c r="D151" s="197" t="s">
        <v>4</v>
      </c>
      <c r="E151" s="197" t="s">
        <v>230</v>
      </c>
      <c r="F151" s="195"/>
      <c r="G151" s="196">
        <v>2520</v>
      </c>
      <c r="H151" s="82" t="s">
        <v>3</v>
      </c>
      <c r="I151" s="83" t="s">
        <v>3</v>
      </c>
      <c r="J151" s="83" t="s">
        <v>203</v>
      </c>
      <c r="K151" s="83" t="s">
        <v>3</v>
      </c>
      <c r="L151" s="83" t="s">
        <v>3</v>
      </c>
      <c r="M151" s="83" t="s">
        <v>3</v>
      </c>
      <c r="N151" s="84" t="s">
        <v>3</v>
      </c>
    </row>
    <row r="152" spans="1:14" s="181" customFormat="1" ht="15">
      <c r="A152" s="195" t="s">
        <v>151</v>
      </c>
      <c r="B152" s="195" t="s">
        <v>226</v>
      </c>
      <c r="C152" s="197" t="s">
        <v>207</v>
      </c>
      <c r="D152" s="197" t="s">
        <v>9</v>
      </c>
      <c r="E152" s="197" t="s">
        <v>230</v>
      </c>
      <c r="F152" s="195"/>
      <c r="G152" s="196">
        <v>1600</v>
      </c>
      <c r="H152" s="82" t="s">
        <v>3</v>
      </c>
      <c r="I152" s="83" t="s">
        <v>3</v>
      </c>
      <c r="J152" s="83" t="s">
        <v>203</v>
      </c>
      <c r="K152" s="83" t="s">
        <v>3</v>
      </c>
      <c r="L152" s="83" t="s">
        <v>203</v>
      </c>
      <c r="M152" s="83" t="s">
        <v>3</v>
      </c>
      <c r="N152" s="84" t="s">
        <v>3</v>
      </c>
    </row>
    <row r="153" spans="1:14" s="181" customFormat="1" ht="15">
      <c r="A153" s="195" t="s">
        <v>152</v>
      </c>
      <c r="B153" s="195" t="s">
        <v>226</v>
      </c>
      <c r="C153" s="197" t="s">
        <v>207</v>
      </c>
      <c r="D153" s="197" t="s">
        <v>11</v>
      </c>
      <c r="E153" s="197" t="s">
        <v>230</v>
      </c>
      <c r="F153" s="195"/>
      <c r="G153" s="196">
        <v>2500</v>
      </c>
      <c r="H153" s="82" t="s">
        <v>3</v>
      </c>
      <c r="I153" s="83" t="s">
        <v>3</v>
      </c>
      <c r="J153" s="83" t="s">
        <v>203</v>
      </c>
      <c r="K153" s="83" t="s">
        <v>3</v>
      </c>
      <c r="L153" s="83" t="s">
        <v>203</v>
      </c>
      <c r="M153" s="83" t="s">
        <v>3</v>
      </c>
      <c r="N153" s="84" t="s">
        <v>3</v>
      </c>
    </row>
    <row r="154" spans="1:14" s="181" customFormat="1" ht="15">
      <c r="A154" s="195" t="s">
        <v>153</v>
      </c>
      <c r="B154" s="195" t="s">
        <v>226</v>
      </c>
      <c r="C154" s="197" t="s">
        <v>207</v>
      </c>
      <c r="D154" s="197" t="s">
        <v>13</v>
      </c>
      <c r="E154" s="197" t="s">
        <v>230</v>
      </c>
      <c r="F154" s="195"/>
      <c r="G154" s="196">
        <v>2000</v>
      </c>
      <c r="H154" s="82" t="s">
        <v>3</v>
      </c>
      <c r="I154" s="83" t="s">
        <v>3</v>
      </c>
      <c r="J154" s="83" t="s">
        <v>203</v>
      </c>
      <c r="K154" s="83" t="s">
        <v>3</v>
      </c>
      <c r="L154" s="83" t="s">
        <v>203</v>
      </c>
      <c r="M154" s="83" t="s">
        <v>3</v>
      </c>
      <c r="N154" s="84" t="s">
        <v>3</v>
      </c>
    </row>
    <row r="155" spans="1:14" s="181" customFormat="1" ht="15">
      <c r="A155" s="195" t="s">
        <v>154</v>
      </c>
      <c r="B155" s="195" t="s">
        <v>226</v>
      </c>
      <c r="C155" s="197" t="s">
        <v>207</v>
      </c>
      <c r="D155" s="197" t="s">
        <v>15</v>
      </c>
      <c r="E155" s="197" t="s">
        <v>230</v>
      </c>
      <c r="F155" s="195"/>
      <c r="G155" s="196">
        <v>11760</v>
      </c>
      <c r="H155" s="82" t="s">
        <v>3</v>
      </c>
      <c r="I155" s="83" t="s">
        <v>3</v>
      </c>
      <c r="J155" s="83" t="s">
        <v>203</v>
      </c>
      <c r="K155" s="83" t="s">
        <v>3</v>
      </c>
      <c r="L155" s="83" t="s">
        <v>203</v>
      </c>
      <c r="M155" s="83" t="s">
        <v>3</v>
      </c>
      <c r="N155" s="84" t="s">
        <v>3</v>
      </c>
    </row>
    <row r="156" spans="1:14" s="181" customFormat="1" ht="15">
      <c r="A156" s="195" t="s">
        <v>155</v>
      </c>
      <c r="B156" s="195" t="s">
        <v>226</v>
      </c>
      <c r="C156" s="197" t="s">
        <v>207</v>
      </c>
      <c r="D156" s="197" t="s">
        <v>17</v>
      </c>
      <c r="E156" s="197" t="s">
        <v>230</v>
      </c>
      <c r="F156" s="195"/>
      <c r="G156" s="196">
        <v>70000</v>
      </c>
      <c r="H156" s="82" t="s">
        <v>3</v>
      </c>
      <c r="I156" s="83" t="s">
        <v>3</v>
      </c>
      <c r="J156" s="83" t="s">
        <v>203</v>
      </c>
      <c r="K156" s="83" t="s">
        <v>3</v>
      </c>
      <c r="L156" s="83" t="s">
        <v>203</v>
      </c>
      <c r="M156" s="83" t="s">
        <v>3</v>
      </c>
      <c r="N156" s="84" t="s">
        <v>3</v>
      </c>
    </row>
    <row r="157" spans="1:14" s="181" customFormat="1" ht="15">
      <c r="A157" s="195" t="s">
        <v>156</v>
      </c>
      <c r="B157" s="195" t="s">
        <v>226</v>
      </c>
      <c r="C157" s="197" t="s">
        <v>207</v>
      </c>
      <c r="D157" s="197" t="s">
        <v>19</v>
      </c>
      <c r="E157" s="197" t="s">
        <v>230</v>
      </c>
      <c r="F157" s="195"/>
      <c r="G157" s="196">
        <v>2600</v>
      </c>
      <c r="H157" s="82" t="s">
        <v>3</v>
      </c>
      <c r="I157" s="83" t="s">
        <v>3</v>
      </c>
      <c r="J157" s="83" t="s">
        <v>203</v>
      </c>
      <c r="K157" s="83" t="s">
        <v>3</v>
      </c>
      <c r="L157" s="83" t="s">
        <v>3</v>
      </c>
      <c r="M157" s="83" t="s">
        <v>3</v>
      </c>
      <c r="N157" s="84" t="s">
        <v>3</v>
      </c>
    </row>
    <row r="158" spans="1:14" s="181" customFormat="1" ht="15">
      <c r="A158" s="195" t="s">
        <v>157</v>
      </c>
      <c r="B158" s="195" t="s">
        <v>231</v>
      </c>
      <c r="C158" s="197" t="s">
        <v>201</v>
      </c>
      <c r="D158" s="197" t="s">
        <v>278</v>
      </c>
      <c r="E158" s="197" t="s">
        <v>232</v>
      </c>
      <c r="F158" s="195"/>
      <c r="G158" s="196">
        <v>2600</v>
      </c>
      <c r="H158" s="82" t="s">
        <v>3</v>
      </c>
      <c r="I158" s="83" t="s">
        <v>3</v>
      </c>
      <c r="J158" s="83" t="s">
        <v>3</v>
      </c>
      <c r="K158" s="83" t="s">
        <v>203</v>
      </c>
      <c r="L158" s="83" t="s">
        <v>3</v>
      </c>
      <c r="M158" s="83" t="s">
        <v>3</v>
      </c>
      <c r="N158" s="84" t="s">
        <v>3</v>
      </c>
    </row>
    <row r="159" spans="1:14" s="181" customFormat="1" ht="15">
      <c r="A159" s="195" t="s">
        <v>158</v>
      </c>
      <c r="B159" s="195" t="s">
        <v>231</v>
      </c>
      <c r="C159" s="197" t="s">
        <v>201</v>
      </c>
      <c r="D159" s="197" t="s">
        <v>4</v>
      </c>
      <c r="E159" s="197" t="s">
        <v>232</v>
      </c>
      <c r="F159" s="195"/>
      <c r="G159" s="196">
        <v>7800</v>
      </c>
      <c r="H159" s="82" t="s">
        <v>3</v>
      </c>
      <c r="I159" s="83" t="s">
        <v>3</v>
      </c>
      <c r="J159" s="83" t="s">
        <v>203</v>
      </c>
      <c r="K159" s="83" t="s">
        <v>203</v>
      </c>
      <c r="L159" s="83" t="s">
        <v>203</v>
      </c>
      <c r="M159" s="83" t="s">
        <v>203</v>
      </c>
      <c r="N159" s="84" t="s">
        <v>203</v>
      </c>
    </row>
    <row r="160" spans="1:14" s="181" customFormat="1" ht="15">
      <c r="A160" s="195" t="s">
        <v>159</v>
      </c>
      <c r="B160" s="195" t="s">
        <v>231</v>
      </c>
      <c r="C160" s="197" t="s">
        <v>201</v>
      </c>
      <c r="D160" s="197" t="s">
        <v>9</v>
      </c>
      <c r="E160" s="197" t="s">
        <v>232</v>
      </c>
      <c r="F160" s="195"/>
      <c r="G160" s="196">
        <v>13777.4</v>
      </c>
      <c r="H160" s="82" t="s">
        <v>3</v>
      </c>
      <c r="I160" s="83" t="s">
        <v>3</v>
      </c>
      <c r="J160" s="83" t="s">
        <v>203</v>
      </c>
      <c r="K160" s="83" t="s">
        <v>203</v>
      </c>
      <c r="L160" s="83" t="s">
        <v>203</v>
      </c>
      <c r="M160" s="83" t="s">
        <v>203</v>
      </c>
      <c r="N160" s="84" t="s">
        <v>203</v>
      </c>
    </row>
    <row r="161" spans="1:14" s="181" customFormat="1" ht="15">
      <c r="A161" s="195" t="s">
        <v>160</v>
      </c>
      <c r="B161" s="195" t="s">
        <v>231</v>
      </c>
      <c r="C161" s="197" t="s">
        <v>201</v>
      </c>
      <c r="D161" s="197" t="s">
        <v>11</v>
      </c>
      <c r="E161" s="197" t="s">
        <v>232</v>
      </c>
      <c r="F161" s="195"/>
      <c r="G161" s="196">
        <v>1200</v>
      </c>
      <c r="H161" s="82" t="s">
        <v>3</v>
      </c>
      <c r="I161" s="83" t="s">
        <v>203</v>
      </c>
      <c r="J161" s="83" t="s">
        <v>3</v>
      </c>
      <c r="K161" s="83" t="s">
        <v>3</v>
      </c>
      <c r="L161" s="83" t="s">
        <v>3</v>
      </c>
      <c r="M161" s="83" t="s">
        <v>3</v>
      </c>
      <c r="N161" s="84" t="s">
        <v>3</v>
      </c>
    </row>
    <row r="162" spans="1:14" s="181" customFormat="1" ht="15">
      <c r="A162" s="195" t="s">
        <v>161</v>
      </c>
      <c r="B162" s="195" t="s">
        <v>231</v>
      </c>
      <c r="C162" s="197" t="s">
        <v>201</v>
      </c>
      <c r="D162" s="197" t="s">
        <v>13</v>
      </c>
      <c r="E162" s="197" t="s">
        <v>232</v>
      </c>
      <c r="F162" s="195"/>
      <c r="G162" s="196">
        <v>1104</v>
      </c>
      <c r="H162" s="82" t="s">
        <v>3</v>
      </c>
      <c r="I162" s="83" t="s">
        <v>203</v>
      </c>
      <c r="J162" s="83" t="s">
        <v>3</v>
      </c>
      <c r="K162" s="83" t="s">
        <v>3</v>
      </c>
      <c r="L162" s="83" t="s">
        <v>3</v>
      </c>
      <c r="M162" s="83" t="s">
        <v>3</v>
      </c>
      <c r="N162" s="84" t="s">
        <v>3</v>
      </c>
    </row>
    <row r="163" spans="1:14" s="181" customFormat="1" ht="15">
      <c r="A163" s="195" t="s">
        <v>162</v>
      </c>
      <c r="B163" s="195" t="s">
        <v>231</v>
      </c>
      <c r="C163" s="197" t="s">
        <v>201</v>
      </c>
      <c r="D163" s="197" t="s">
        <v>15</v>
      </c>
      <c r="E163" s="197" t="s">
        <v>232</v>
      </c>
      <c r="F163" s="195"/>
      <c r="G163" s="196">
        <v>1600</v>
      </c>
      <c r="H163" s="82" t="s">
        <v>3</v>
      </c>
      <c r="I163" s="83" t="s">
        <v>3</v>
      </c>
      <c r="J163" s="83" t="s">
        <v>203</v>
      </c>
      <c r="K163" s="83" t="s">
        <v>3</v>
      </c>
      <c r="L163" s="83" t="s">
        <v>3</v>
      </c>
      <c r="M163" s="83" t="s">
        <v>3</v>
      </c>
      <c r="N163" s="84" t="s">
        <v>3</v>
      </c>
    </row>
    <row r="164" spans="1:14" s="181" customFormat="1" ht="15">
      <c r="A164" s="195" t="s">
        <v>163</v>
      </c>
      <c r="B164" s="195" t="s">
        <v>231</v>
      </c>
      <c r="C164" s="197" t="s">
        <v>201</v>
      </c>
      <c r="D164" s="197" t="s">
        <v>17</v>
      </c>
      <c r="E164" s="197" t="s">
        <v>232</v>
      </c>
      <c r="F164" s="195"/>
      <c r="G164" s="196">
        <v>2500</v>
      </c>
      <c r="H164" s="82" t="s">
        <v>3</v>
      </c>
      <c r="I164" s="83" t="s">
        <v>203</v>
      </c>
      <c r="J164" s="83" t="s">
        <v>203</v>
      </c>
      <c r="K164" s="83" t="s">
        <v>203</v>
      </c>
      <c r="L164" s="83" t="s">
        <v>203</v>
      </c>
      <c r="M164" s="83" t="s">
        <v>3</v>
      </c>
      <c r="N164" s="84" t="s">
        <v>3</v>
      </c>
    </row>
    <row r="165" spans="1:14" s="181" customFormat="1" ht="15">
      <c r="A165" s="195" t="s">
        <v>164</v>
      </c>
      <c r="B165" s="195" t="s">
        <v>231</v>
      </c>
      <c r="C165" s="197" t="s">
        <v>201</v>
      </c>
      <c r="D165" s="197" t="s">
        <v>19</v>
      </c>
      <c r="E165" s="197" t="s">
        <v>232</v>
      </c>
      <c r="F165" s="195"/>
      <c r="G165" s="196">
        <v>46800</v>
      </c>
      <c r="H165" s="82" t="s">
        <v>3</v>
      </c>
      <c r="I165" s="83" t="s">
        <v>3</v>
      </c>
      <c r="J165" s="83" t="s">
        <v>3</v>
      </c>
      <c r="K165" s="83" t="s">
        <v>3</v>
      </c>
      <c r="L165" s="83" t="s">
        <v>203</v>
      </c>
      <c r="M165" s="83" t="s">
        <v>203</v>
      </c>
      <c r="N165" s="84" t="s">
        <v>203</v>
      </c>
    </row>
    <row r="166" spans="1:14" s="181" customFormat="1" ht="15">
      <c r="A166" s="195" t="s">
        <v>165</v>
      </c>
      <c r="B166" s="195" t="s">
        <v>231</v>
      </c>
      <c r="C166" s="197" t="s">
        <v>205</v>
      </c>
      <c r="D166" s="197" t="s">
        <v>278</v>
      </c>
      <c r="E166" s="197" t="s">
        <v>233</v>
      </c>
      <c r="F166" s="195"/>
      <c r="G166" s="196">
        <v>67500</v>
      </c>
      <c r="H166" s="82" t="s">
        <v>3</v>
      </c>
      <c r="I166" s="83" t="s">
        <v>3</v>
      </c>
      <c r="J166" s="83" t="s">
        <v>3</v>
      </c>
      <c r="K166" s="83" t="s">
        <v>203</v>
      </c>
      <c r="L166" s="83" t="s">
        <v>203</v>
      </c>
      <c r="M166" s="83" t="s">
        <v>203</v>
      </c>
      <c r="N166" s="84" t="s">
        <v>203</v>
      </c>
    </row>
    <row r="167" spans="1:14" s="181" customFormat="1" ht="15">
      <c r="A167" s="195" t="s">
        <v>166</v>
      </c>
      <c r="B167" s="195" t="s">
        <v>231</v>
      </c>
      <c r="C167" s="197" t="s">
        <v>205</v>
      </c>
      <c r="D167" s="197" t="s">
        <v>4</v>
      </c>
      <c r="E167" s="197" t="s">
        <v>233</v>
      </c>
      <c r="F167" s="195"/>
      <c r="G167" s="196">
        <v>1750</v>
      </c>
      <c r="H167" s="82" t="s">
        <v>3</v>
      </c>
      <c r="I167" s="83" t="s">
        <v>203</v>
      </c>
      <c r="J167" s="83" t="s">
        <v>3</v>
      </c>
      <c r="K167" s="83" t="s">
        <v>3</v>
      </c>
      <c r="L167" s="83" t="s">
        <v>3</v>
      </c>
      <c r="M167" s="83" t="s">
        <v>3</v>
      </c>
      <c r="N167" s="84" t="s">
        <v>3</v>
      </c>
    </row>
    <row r="168" spans="1:14" s="181" customFormat="1" ht="15">
      <c r="A168" s="195" t="s">
        <v>167</v>
      </c>
      <c r="B168" s="195" t="s">
        <v>231</v>
      </c>
      <c r="C168" s="197" t="s">
        <v>205</v>
      </c>
      <c r="D168" s="197" t="s">
        <v>9</v>
      </c>
      <c r="E168" s="197" t="s">
        <v>233</v>
      </c>
      <c r="F168" s="195"/>
      <c r="G168" s="196">
        <v>2600</v>
      </c>
      <c r="H168" s="82" t="s">
        <v>3</v>
      </c>
      <c r="I168" s="83" t="s">
        <v>3</v>
      </c>
      <c r="J168" s="83" t="s">
        <v>203</v>
      </c>
      <c r="K168" s="83" t="s">
        <v>3</v>
      </c>
      <c r="L168" s="83" t="s">
        <v>203</v>
      </c>
      <c r="M168" s="83" t="s">
        <v>203</v>
      </c>
      <c r="N168" s="84" t="s">
        <v>203</v>
      </c>
    </row>
    <row r="169" spans="1:14" s="181" customFormat="1" ht="15">
      <c r="A169" s="195" t="s">
        <v>168</v>
      </c>
      <c r="B169" s="195" t="s">
        <v>231</v>
      </c>
      <c r="C169" s="197" t="s">
        <v>205</v>
      </c>
      <c r="D169" s="197" t="s">
        <v>11</v>
      </c>
      <c r="E169" s="197" t="s">
        <v>233</v>
      </c>
      <c r="F169" s="195"/>
      <c r="G169" s="196">
        <v>750</v>
      </c>
      <c r="H169" s="82" t="s">
        <v>3</v>
      </c>
      <c r="I169" s="83" t="s">
        <v>203</v>
      </c>
      <c r="J169" s="83" t="s">
        <v>3</v>
      </c>
      <c r="K169" s="83" t="s">
        <v>3</v>
      </c>
      <c r="L169" s="83" t="s">
        <v>3</v>
      </c>
      <c r="M169" s="83" t="s">
        <v>3</v>
      </c>
      <c r="N169" s="84" t="s">
        <v>3</v>
      </c>
    </row>
    <row r="170" spans="1:14" s="181" customFormat="1" ht="15">
      <c r="A170" s="195" t="s">
        <v>169</v>
      </c>
      <c r="B170" s="195" t="s">
        <v>231</v>
      </c>
      <c r="C170" s="197" t="s">
        <v>205</v>
      </c>
      <c r="D170" s="197" t="s">
        <v>13</v>
      </c>
      <c r="E170" s="197" t="s">
        <v>233</v>
      </c>
      <c r="F170" s="195"/>
      <c r="G170" s="196">
        <v>1820</v>
      </c>
      <c r="H170" s="82" t="s">
        <v>3</v>
      </c>
      <c r="I170" s="83" t="s">
        <v>203</v>
      </c>
      <c r="J170" s="83" t="s">
        <v>3</v>
      </c>
      <c r="K170" s="83" t="s">
        <v>3</v>
      </c>
      <c r="L170" s="83" t="s">
        <v>3</v>
      </c>
      <c r="M170" s="83" t="s">
        <v>3</v>
      </c>
      <c r="N170" s="84" t="s">
        <v>3</v>
      </c>
    </row>
    <row r="171" spans="1:14" s="181" customFormat="1" ht="15">
      <c r="A171" s="195" t="s">
        <v>170</v>
      </c>
      <c r="B171" s="195" t="s">
        <v>231</v>
      </c>
      <c r="C171" s="197" t="s">
        <v>205</v>
      </c>
      <c r="D171" s="197" t="s">
        <v>15</v>
      </c>
      <c r="E171" s="197" t="s">
        <v>233</v>
      </c>
      <c r="F171" s="195"/>
      <c r="G171" s="196">
        <v>750</v>
      </c>
      <c r="H171" s="82" t="s">
        <v>3</v>
      </c>
      <c r="I171" s="83" t="s">
        <v>203</v>
      </c>
      <c r="J171" s="83" t="s">
        <v>203</v>
      </c>
      <c r="K171" s="83" t="s">
        <v>203</v>
      </c>
      <c r="L171" s="83" t="s">
        <v>203</v>
      </c>
      <c r="M171" s="83" t="s">
        <v>203</v>
      </c>
      <c r="N171" s="84" t="s">
        <v>203</v>
      </c>
    </row>
    <row r="172" spans="1:14" s="181" customFormat="1" ht="15">
      <c r="A172" s="195" t="s">
        <v>171</v>
      </c>
      <c r="B172" s="195" t="s">
        <v>231</v>
      </c>
      <c r="C172" s="197" t="s">
        <v>205</v>
      </c>
      <c r="D172" s="197" t="s">
        <v>17</v>
      </c>
      <c r="E172" s="197" t="s">
        <v>233</v>
      </c>
      <c r="F172" s="195"/>
      <c r="G172" s="196">
        <v>2600</v>
      </c>
      <c r="H172" s="82" t="s">
        <v>3</v>
      </c>
      <c r="I172" s="83" t="s">
        <v>203</v>
      </c>
      <c r="J172" s="83" t="s">
        <v>3</v>
      </c>
      <c r="K172" s="83" t="s">
        <v>3</v>
      </c>
      <c r="L172" s="83" t="s">
        <v>3</v>
      </c>
      <c r="M172" s="83" t="s">
        <v>3</v>
      </c>
      <c r="N172" s="84" t="s">
        <v>3</v>
      </c>
    </row>
    <row r="173" spans="1:14" s="181" customFormat="1" ht="15">
      <c r="A173" s="195" t="s">
        <v>172</v>
      </c>
      <c r="B173" s="195" t="s">
        <v>231</v>
      </c>
      <c r="C173" s="197" t="s">
        <v>205</v>
      </c>
      <c r="D173" s="197" t="s">
        <v>19</v>
      </c>
      <c r="E173" s="197" t="s">
        <v>233</v>
      </c>
      <c r="F173" s="195"/>
      <c r="G173" s="196">
        <v>7800</v>
      </c>
      <c r="H173" s="82" t="s">
        <v>3</v>
      </c>
      <c r="I173" s="83" t="s">
        <v>203</v>
      </c>
      <c r="J173" s="83" t="s">
        <v>203</v>
      </c>
      <c r="K173" s="83" t="s">
        <v>203</v>
      </c>
      <c r="L173" s="83" t="s">
        <v>203</v>
      </c>
      <c r="M173" s="83" t="s">
        <v>203</v>
      </c>
      <c r="N173" s="84" t="s">
        <v>203</v>
      </c>
    </row>
    <row r="174" spans="1:14" s="181" customFormat="1" ht="15">
      <c r="A174" s="195" t="s">
        <v>173</v>
      </c>
      <c r="B174" s="195" t="s">
        <v>231</v>
      </c>
      <c r="C174" s="197" t="s">
        <v>218</v>
      </c>
      <c r="D174" s="197" t="s">
        <v>278</v>
      </c>
      <c r="E174" s="197" t="s">
        <v>234</v>
      </c>
      <c r="F174" s="195"/>
      <c r="G174" s="196">
        <v>2520</v>
      </c>
      <c r="H174" s="82" t="s">
        <v>3</v>
      </c>
      <c r="I174" s="83" t="s">
        <v>3</v>
      </c>
      <c r="J174" s="83" t="s">
        <v>203</v>
      </c>
      <c r="K174" s="83" t="s">
        <v>3</v>
      </c>
      <c r="L174" s="83" t="s">
        <v>3</v>
      </c>
      <c r="M174" s="83" t="s">
        <v>3</v>
      </c>
      <c r="N174" s="84" t="s">
        <v>3</v>
      </c>
    </row>
    <row r="175" spans="1:14" s="181" customFormat="1" ht="15">
      <c r="A175" s="195" t="s">
        <v>174</v>
      </c>
      <c r="B175" s="195" t="s">
        <v>231</v>
      </c>
      <c r="C175" s="197" t="s">
        <v>218</v>
      </c>
      <c r="D175" s="197" t="s">
        <v>4</v>
      </c>
      <c r="E175" s="197" t="s">
        <v>234</v>
      </c>
      <c r="F175" s="195"/>
      <c r="G175" s="196">
        <v>1600</v>
      </c>
      <c r="H175" s="82" t="s">
        <v>3</v>
      </c>
      <c r="I175" s="83" t="s">
        <v>3</v>
      </c>
      <c r="J175" s="83" t="s">
        <v>203</v>
      </c>
      <c r="K175" s="83" t="s">
        <v>3</v>
      </c>
      <c r="L175" s="83" t="s">
        <v>3</v>
      </c>
      <c r="M175" s="83" t="s">
        <v>3</v>
      </c>
      <c r="N175" s="84" t="s">
        <v>3</v>
      </c>
    </row>
    <row r="176" spans="1:14" s="181" customFormat="1" ht="15">
      <c r="A176" s="195" t="s">
        <v>175</v>
      </c>
      <c r="B176" s="195" t="s">
        <v>231</v>
      </c>
      <c r="C176" s="197" t="s">
        <v>218</v>
      </c>
      <c r="D176" s="197" t="s">
        <v>9</v>
      </c>
      <c r="E176" s="197" t="s">
        <v>234</v>
      </c>
      <c r="F176" s="195"/>
      <c r="G176" s="196">
        <v>2500</v>
      </c>
      <c r="H176" s="82" t="s">
        <v>3</v>
      </c>
      <c r="I176" s="83" t="s">
        <v>3</v>
      </c>
      <c r="J176" s="83" t="s">
        <v>203</v>
      </c>
      <c r="K176" s="83" t="s">
        <v>3</v>
      </c>
      <c r="L176" s="83" t="s">
        <v>203</v>
      </c>
      <c r="M176" s="83" t="s">
        <v>203</v>
      </c>
      <c r="N176" s="84" t="s">
        <v>203</v>
      </c>
    </row>
    <row r="177" spans="1:14" s="181" customFormat="1" ht="15">
      <c r="A177" s="195" t="s">
        <v>176</v>
      </c>
      <c r="B177" s="195" t="s">
        <v>231</v>
      </c>
      <c r="C177" s="197" t="s">
        <v>218</v>
      </c>
      <c r="D177" s="197" t="s">
        <v>11</v>
      </c>
      <c r="E177" s="197" t="s">
        <v>234</v>
      </c>
      <c r="F177" s="195"/>
      <c r="G177" s="196">
        <v>2000</v>
      </c>
      <c r="H177" s="82" t="s">
        <v>3</v>
      </c>
      <c r="I177" s="83" t="s">
        <v>3</v>
      </c>
      <c r="J177" s="83" t="s">
        <v>203</v>
      </c>
      <c r="K177" s="83" t="s">
        <v>3</v>
      </c>
      <c r="L177" s="83" t="s">
        <v>203</v>
      </c>
      <c r="M177" s="83" t="s">
        <v>203</v>
      </c>
      <c r="N177" s="84" t="s">
        <v>203</v>
      </c>
    </row>
    <row r="178" spans="1:14" s="181" customFormat="1" ht="15">
      <c r="A178" s="195" t="s">
        <v>177</v>
      </c>
      <c r="B178" s="195" t="s">
        <v>231</v>
      </c>
      <c r="C178" s="197" t="s">
        <v>218</v>
      </c>
      <c r="D178" s="197" t="s">
        <v>13</v>
      </c>
      <c r="E178" s="197" t="s">
        <v>234</v>
      </c>
      <c r="F178" s="195"/>
      <c r="G178" s="196">
        <v>11760</v>
      </c>
      <c r="H178" s="82" t="s">
        <v>3</v>
      </c>
      <c r="I178" s="83" t="s">
        <v>3</v>
      </c>
      <c r="J178" s="83" t="s">
        <v>203</v>
      </c>
      <c r="K178" s="83" t="s">
        <v>3</v>
      </c>
      <c r="L178" s="83" t="s">
        <v>203</v>
      </c>
      <c r="M178" s="83" t="s">
        <v>203</v>
      </c>
      <c r="N178" s="84" t="s">
        <v>203</v>
      </c>
    </row>
    <row r="179" spans="1:14" s="181" customFormat="1" ht="15">
      <c r="A179" s="195" t="s">
        <v>178</v>
      </c>
      <c r="B179" s="195" t="s">
        <v>231</v>
      </c>
      <c r="C179" s="197" t="s">
        <v>218</v>
      </c>
      <c r="D179" s="197" t="s">
        <v>15</v>
      </c>
      <c r="E179" s="197" t="s">
        <v>234</v>
      </c>
      <c r="F179" s="195"/>
      <c r="G179" s="196">
        <v>70000</v>
      </c>
      <c r="H179" s="82" t="s">
        <v>3</v>
      </c>
      <c r="I179" s="83" t="s">
        <v>3</v>
      </c>
      <c r="J179" s="83" t="s">
        <v>203</v>
      </c>
      <c r="K179" s="83" t="s">
        <v>3</v>
      </c>
      <c r="L179" s="83" t="s">
        <v>203</v>
      </c>
      <c r="M179" s="83" t="s">
        <v>203</v>
      </c>
      <c r="N179" s="84" t="s">
        <v>203</v>
      </c>
    </row>
    <row r="180" spans="1:14" s="181" customFormat="1" ht="15">
      <c r="A180" s="195" t="s">
        <v>179</v>
      </c>
      <c r="B180" s="195" t="s">
        <v>231</v>
      </c>
      <c r="C180" s="197" t="s">
        <v>218</v>
      </c>
      <c r="D180" s="197" t="s">
        <v>17</v>
      </c>
      <c r="E180" s="197" t="s">
        <v>234</v>
      </c>
      <c r="F180" s="195"/>
      <c r="G180" s="196">
        <v>2600</v>
      </c>
      <c r="H180" s="82" t="s">
        <v>3</v>
      </c>
      <c r="I180" s="83" t="s">
        <v>3</v>
      </c>
      <c r="J180" s="83" t="s">
        <v>203</v>
      </c>
      <c r="K180" s="83" t="s">
        <v>3</v>
      </c>
      <c r="L180" s="83" t="s">
        <v>203</v>
      </c>
      <c r="M180" s="83" t="s">
        <v>203</v>
      </c>
      <c r="N180" s="84" t="s">
        <v>203</v>
      </c>
    </row>
    <row r="181" spans="1:14" s="181" customFormat="1" ht="15">
      <c r="A181" s="195" t="s">
        <v>180</v>
      </c>
      <c r="B181" s="195" t="s">
        <v>231</v>
      </c>
      <c r="C181" s="197" t="s">
        <v>207</v>
      </c>
      <c r="D181" s="197" t="s">
        <v>278</v>
      </c>
      <c r="E181" s="197" t="s">
        <v>235</v>
      </c>
      <c r="F181" s="195"/>
      <c r="G181" s="196">
        <v>2600</v>
      </c>
      <c r="H181" s="82" t="s">
        <v>3</v>
      </c>
      <c r="I181" s="83" t="s">
        <v>3</v>
      </c>
      <c r="J181" s="83" t="s">
        <v>203</v>
      </c>
      <c r="K181" s="83" t="s">
        <v>203</v>
      </c>
      <c r="L181" s="83" t="s">
        <v>203</v>
      </c>
      <c r="M181" s="83" t="s">
        <v>203</v>
      </c>
      <c r="N181" s="84" t="s">
        <v>203</v>
      </c>
    </row>
    <row r="182" spans="1:14" s="181" customFormat="1" ht="15">
      <c r="A182" s="195" t="s">
        <v>181</v>
      </c>
      <c r="B182" s="195" t="s">
        <v>231</v>
      </c>
      <c r="C182" s="197" t="s">
        <v>207</v>
      </c>
      <c r="D182" s="197" t="s">
        <v>4</v>
      </c>
      <c r="E182" s="197" t="s">
        <v>235</v>
      </c>
      <c r="F182" s="195"/>
      <c r="G182" s="196">
        <v>7800</v>
      </c>
      <c r="H182" s="82" t="s">
        <v>3</v>
      </c>
      <c r="I182" s="83" t="s">
        <v>203</v>
      </c>
      <c r="J182" s="83" t="s">
        <v>3</v>
      </c>
      <c r="K182" s="83" t="s">
        <v>3</v>
      </c>
      <c r="L182" s="83" t="s">
        <v>3</v>
      </c>
      <c r="M182" s="83" t="s">
        <v>3</v>
      </c>
      <c r="N182" s="84" t="s">
        <v>3</v>
      </c>
    </row>
    <row r="183" spans="1:14" s="181" customFormat="1" ht="15">
      <c r="A183" s="195" t="s">
        <v>182</v>
      </c>
      <c r="B183" s="195" t="s">
        <v>231</v>
      </c>
      <c r="C183" s="197" t="s">
        <v>207</v>
      </c>
      <c r="D183" s="197" t="s">
        <v>9</v>
      </c>
      <c r="E183" s="197" t="s">
        <v>235</v>
      </c>
      <c r="F183" s="195"/>
      <c r="G183" s="196">
        <v>13777.4</v>
      </c>
      <c r="H183" s="82" t="s">
        <v>3</v>
      </c>
      <c r="I183" s="83" t="s">
        <v>203</v>
      </c>
      <c r="J183" s="83" t="s">
        <v>3</v>
      </c>
      <c r="K183" s="83" t="s">
        <v>3</v>
      </c>
      <c r="L183" s="83" t="s">
        <v>3</v>
      </c>
      <c r="M183" s="83" t="s">
        <v>3</v>
      </c>
      <c r="N183" s="84" t="s">
        <v>3</v>
      </c>
    </row>
    <row r="184" spans="1:14" s="181" customFormat="1" ht="15">
      <c r="A184" s="195" t="s">
        <v>183</v>
      </c>
      <c r="B184" s="195" t="s">
        <v>231</v>
      </c>
      <c r="C184" s="197" t="s">
        <v>207</v>
      </c>
      <c r="D184" s="197" t="s">
        <v>11</v>
      </c>
      <c r="E184" s="197" t="s">
        <v>235</v>
      </c>
      <c r="F184" s="195"/>
      <c r="G184" s="196">
        <v>1200</v>
      </c>
      <c r="H184" s="82" t="s">
        <v>3</v>
      </c>
      <c r="I184" s="83" t="s">
        <v>3</v>
      </c>
      <c r="J184" s="83" t="s">
        <v>203</v>
      </c>
      <c r="K184" s="83" t="s">
        <v>3</v>
      </c>
      <c r="L184" s="83" t="s">
        <v>3</v>
      </c>
      <c r="M184" s="83" t="s">
        <v>3</v>
      </c>
      <c r="N184" s="84" t="s">
        <v>3</v>
      </c>
    </row>
    <row r="185" spans="1:14" s="181" customFormat="1" ht="15">
      <c r="A185" s="195" t="s">
        <v>184</v>
      </c>
      <c r="B185" s="195" t="s">
        <v>231</v>
      </c>
      <c r="C185" s="197" t="s">
        <v>207</v>
      </c>
      <c r="D185" s="197" t="s">
        <v>13</v>
      </c>
      <c r="E185" s="197" t="s">
        <v>235</v>
      </c>
      <c r="F185" s="195"/>
      <c r="G185" s="196">
        <v>1104</v>
      </c>
      <c r="H185" s="82" t="s">
        <v>3</v>
      </c>
      <c r="I185" s="83" t="s">
        <v>3</v>
      </c>
      <c r="J185" s="83" t="s">
        <v>203</v>
      </c>
      <c r="K185" s="83" t="s">
        <v>3</v>
      </c>
      <c r="L185" s="83" t="s">
        <v>3</v>
      </c>
      <c r="M185" s="83" t="s">
        <v>3</v>
      </c>
      <c r="N185" s="84" t="s">
        <v>3</v>
      </c>
    </row>
    <row r="186" spans="1:14" s="181" customFormat="1" ht="15">
      <c r="A186" s="195" t="s">
        <v>185</v>
      </c>
      <c r="B186" s="195" t="s">
        <v>231</v>
      </c>
      <c r="C186" s="197" t="s">
        <v>207</v>
      </c>
      <c r="D186" s="197" t="s">
        <v>15</v>
      </c>
      <c r="E186" s="197" t="s">
        <v>235</v>
      </c>
      <c r="F186" s="195"/>
      <c r="G186" s="196">
        <v>1600</v>
      </c>
      <c r="H186" s="82" t="s">
        <v>3</v>
      </c>
      <c r="I186" s="83" t="s">
        <v>203</v>
      </c>
      <c r="J186" s="83" t="s">
        <v>203</v>
      </c>
      <c r="K186" s="83" t="s">
        <v>203</v>
      </c>
      <c r="L186" s="83" t="s">
        <v>203</v>
      </c>
      <c r="M186" s="83" t="s">
        <v>203</v>
      </c>
      <c r="N186" s="84" t="s">
        <v>203</v>
      </c>
    </row>
    <row r="187" spans="1:14" s="181" customFormat="1" ht="15">
      <c r="A187" s="195" t="s">
        <v>186</v>
      </c>
      <c r="B187" s="195" t="s">
        <v>231</v>
      </c>
      <c r="C187" s="197" t="s">
        <v>207</v>
      </c>
      <c r="D187" s="197" t="s">
        <v>17</v>
      </c>
      <c r="E187" s="197" t="s">
        <v>235</v>
      </c>
      <c r="F187" s="195"/>
      <c r="G187" s="196">
        <v>2500</v>
      </c>
      <c r="H187" s="82" t="s">
        <v>3</v>
      </c>
      <c r="I187" s="83" t="s">
        <v>203</v>
      </c>
      <c r="J187" s="83" t="s">
        <v>3</v>
      </c>
      <c r="K187" s="83" t="s">
        <v>3</v>
      </c>
      <c r="L187" s="83" t="s">
        <v>3</v>
      </c>
      <c r="M187" s="83" t="s">
        <v>3</v>
      </c>
      <c r="N187" s="84" t="s">
        <v>3</v>
      </c>
    </row>
    <row r="188" spans="1:14" s="181" customFormat="1" ht="15.75" thickBot="1">
      <c r="A188" s="198" t="s">
        <v>187</v>
      </c>
      <c r="B188" s="198" t="s">
        <v>231</v>
      </c>
      <c r="C188" s="199" t="s">
        <v>207</v>
      </c>
      <c r="D188" s="199" t="s">
        <v>19</v>
      </c>
      <c r="E188" s="199" t="s">
        <v>235</v>
      </c>
      <c r="F188" s="198"/>
      <c r="G188" s="200">
        <v>2500</v>
      </c>
      <c r="H188" s="82" t="s">
        <v>3</v>
      </c>
      <c r="I188" s="83" t="s">
        <v>203</v>
      </c>
      <c r="J188" s="83" t="s">
        <v>203</v>
      </c>
      <c r="K188" s="83" t="s">
        <v>203</v>
      </c>
      <c r="L188" s="83" t="s">
        <v>203</v>
      </c>
      <c r="M188" s="83" t="s">
        <v>203</v>
      </c>
      <c r="N188" s="84" t="s">
        <v>203</v>
      </c>
    </row>
    <row r="189" spans="1:14" s="180" customFormat="1" ht="15.75" thickBot="1">
      <c r="A189" s="214" t="s">
        <v>236</v>
      </c>
      <c r="B189" s="215"/>
      <c r="C189" s="215"/>
      <c r="D189" s="215"/>
      <c r="E189" s="215"/>
      <c r="F189" s="178" t="s">
        <v>237</v>
      </c>
      <c r="G189" s="179">
        <f>SUBTOTAL(9,G4:G188)</f>
        <v>2005847.5999999999</v>
      </c>
    </row>
    <row r="190" spans="1:14" s="180" customFormat="1"/>
    <row r="191" spans="1:14" s="180" customFormat="1"/>
    <row r="192" spans="1:14" s="180" customFormat="1"/>
    <row r="193" s="180" customFormat="1"/>
    <row r="194" s="180" customFormat="1"/>
    <row r="195" s="180" customFormat="1"/>
    <row r="196" s="180" customFormat="1"/>
    <row r="197" s="180" customFormat="1"/>
    <row r="198" s="180" customFormat="1"/>
    <row r="199" s="180" customFormat="1"/>
    <row r="200" s="180" customFormat="1"/>
    <row r="201" s="180" customFormat="1"/>
    <row r="202" s="180" customFormat="1"/>
    <row r="203" s="180" customFormat="1"/>
    <row r="204" s="180" customFormat="1"/>
    <row r="205" s="180" customFormat="1"/>
    <row r="206" s="180" customFormat="1"/>
    <row r="207" s="180" customFormat="1"/>
    <row r="208" s="180" customFormat="1"/>
    <row r="209" s="180" customFormat="1"/>
    <row r="210" s="180" customFormat="1"/>
    <row r="211" s="180" customFormat="1"/>
    <row r="212" s="180" customFormat="1"/>
    <row r="213" s="180" customFormat="1"/>
    <row r="214" s="180" customFormat="1"/>
    <row r="215" s="180" customFormat="1"/>
    <row r="216" s="180" customFormat="1"/>
    <row r="217" s="180" customFormat="1"/>
    <row r="218" s="180" customFormat="1"/>
    <row r="219" s="180" customFormat="1"/>
    <row r="220" s="180" customFormat="1"/>
    <row r="221" s="180" customFormat="1"/>
    <row r="222" s="180" customFormat="1"/>
    <row r="223" s="180" customFormat="1"/>
    <row r="224" s="180" customFormat="1"/>
    <row r="225" s="180" customFormat="1"/>
    <row r="226" s="180" customFormat="1"/>
    <row r="227" s="180" customFormat="1"/>
    <row r="228" s="180" customFormat="1"/>
    <row r="229" s="180" customFormat="1"/>
    <row r="230" s="180" customFormat="1"/>
    <row r="231" s="180" customFormat="1"/>
    <row r="232" s="180" customFormat="1"/>
    <row r="233" s="180" customFormat="1"/>
    <row r="234" s="180" customFormat="1"/>
    <row r="235" s="180" customFormat="1"/>
    <row r="236" s="180" customFormat="1"/>
    <row r="237" s="180" customFormat="1"/>
    <row r="238" s="180" customFormat="1"/>
    <row r="239" s="180" customFormat="1"/>
    <row r="240" s="180" customFormat="1"/>
    <row r="241" s="180" customFormat="1"/>
    <row r="242" s="180" customFormat="1"/>
    <row r="243" s="180" customFormat="1"/>
    <row r="244" s="180" customFormat="1"/>
    <row r="245" s="180" customFormat="1"/>
    <row r="246" s="180" customFormat="1"/>
    <row r="247" s="180" customFormat="1"/>
    <row r="248" s="180" customFormat="1"/>
    <row r="249" s="180" customFormat="1"/>
    <row r="250" s="180" customFormat="1"/>
    <row r="251" s="180" customFormat="1"/>
    <row r="252" s="180" customFormat="1"/>
    <row r="253" s="180" customFormat="1"/>
    <row r="254" s="180" customFormat="1"/>
    <row r="255" s="180" customFormat="1"/>
    <row r="256" s="180" customFormat="1"/>
    <row r="257" s="180" customFormat="1"/>
    <row r="258" s="180" customFormat="1"/>
    <row r="259" s="180" customFormat="1"/>
    <row r="260" s="180" customFormat="1"/>
    <row r="261" s="180" customFormat="1"/>
    <row r="262" s="180" customFormat="1"/>
    <row r="263" s="180" customFormat="1"/>
    <row r="264" s="180" customFormat="1"/>
    <row r="265" s="180" customFormat="1"/>
    <row r="266" s="180" customFormat="1"/>
    <row r="267" s="180" customFormat="1"/>
    <row r="268" s="180" customFormat="1"/>
    <row r="269" s="180" customFormat="1"/>
    <row r="270" s="180" customFormat="1"/>
    <row r="271" s="180" customFormat="1"/>
    <row r="272" s="180" customFormat="1"/>
    <row r="273" s="180" customFormat="1"/>
    <row r="274" s="180" customFormat="1"/>
    <row r="275" s="180" customFormat="1"/>
    <row r="276" s="180" customFormat="1"/>
    <row r="277" s="180" customFormat="1"/>
    <row r="278" s="180" customFormat="1"/>
    <row r="279" s="180" customFormat="1"/>
    <row r="280" s="180" customFormat="1"/>
    <row r="281" s="180" customFormat="1"/>
    <row r="282" s="180" customFormat="1"/>
    <row r="283" s="180" customFormat="1"/>
    <row r="284" s="180" customFormat="1"/>
    <row r="285" s="180" customFormat="1"/>
    <row r="286" s="180" customFormat="1"/>
    <row r="287" s="180" customFormat="1"/>
    <row r="288" s="180" customFormat="1"/>
    <row r="289" s="180" customFormat="1"/>
    <row r="290" s="180" customFormat="1"/>
    <row r="291" s="180" customFormat="1"/>
    <row r="292" s="180" customFormat="1"/>
    <row r="293" s="180" customFormat="1"/>
    <row r="294" s="180" customFormat="1"/>
    <row r="295" s="180" customFormat="1"/>
    <row r="296" s="180" customFormat="1"/>
    <row r="297" s="180" customFormat="1"/>
    <row r="298" s="180" customFormat="1"/>
    <row r="299" s="180" customFormat="1"/>
    <row r="300" s="180" customFormat="1"/>
    <row r="301" s="180" customFormat="1"/>
    <row r="302" s="180" customFormat="1"/>
    <row r="303" s="180" customFormat="1"/>
    <row r="304" s="180" customFormat="1"/>
    <row r="305" s="180" customFormat="1"/>
    <row r="306" s="180" customFormat="1"/>
    <row r="307" s="180" customFormat="1"/>
    <row r="308" s="180" customFormat="1"/>
    <row r="309" s="180" customFormat="1"/>
    <row r="310" s="180" customFormat="1"/>
    <row r="311" s="180" customFormat="1"/>
    <row r="312" s="180" customFormat="1"/>
    <row r="313" s="180" customFormat="1"/>
    <row r="314" s="180" customFormat="1"/>
    <row r="315" s="180" customFormat="1"/>
    <row r="316" s="180" customFormat="1"/>
    <row r="317" s="180" customFormat="1"/>
    <row r="318" s="180" customFormat="1"/>
    <row r="319" s="180" customFormat="1"/>
    <row r="320" s="180" customFormat="1"/>
    <row r="321" s="180" customFormat="1"/>
    <row r="322" s="180" customFormat="1"/>
    <row r="323" s="180" customFormat="1"/>
    <row r="324" s="180" customFormat="1"/>
    <row r="325" s="180" customFormat="1"/>
    <row r="326" s="180" customFormat="1"/>
    <row r="327" s="180" customFormat="1"/>
    <row r="328" s="180" customFormat="1"/>
    <row r="329" s="180" customFormat="1"/>
    <row r="330" s="180" customFormat="1"/>
    <row r="331" s="180" customFormat="1"/>
    <row r="332" s="180" customFormat="1"/>
    <row r="333" s="180" customFormat="1"/>
    <row r="334" s="180" customFormat="1"/>
    <row r="335" s="180" customFormat="1"/>
    <row r="336" s="180" customFormat="1"/>
    <row r="337" s="180" customFormat="1"/>
    <row r="338" s="180" customFormat="1"/>
    <row r="339" s="180" customFormat="1"/>
    <row r="340" s="180" customFormat="1"/>
    <row r="341" s="180" customFormat="1"/>
    <row r="342" s="180" customFormat="1"/>
    <row r="343" s="180" customFormat="1"/>
    <row r="344" s="180" customFormat="1"/>
    <row r="345" s="180" customFormat="1"/>
    <row r="346" s="180" customFormat="1"/>
    <row r="347" s="180" customFormat="1"/>
    <row r="348" s="180" customFormat="1"/>
    <row r="349" s="180" customFormat="1"/>
    <row r="350" s="180" customFormat="1"/>
    <row r="351" s="180" customFormat="1"/>
    <row r="352" s="180" customFormat="1"/>
    <row r="353" s="180" customFormat="1"/>
    <row r="354" s="180" customFormat="1"/>
    <row r="355" s="180" customFormat="1"/>
    <row r="356" s="180" customFormat="1"/>
    <row r="357" s="180" customFormat="1"/>
    <row r="358" s="180" customFormat="1"/>
    <row r="359" s="180" customFormat="1"/>
    <row r="360" s="180" customFormat="1"/>
    <row r="361" s="180" customFormat="1"/>
    <row r="362" s="180" customFormat="1"/>
    <row r="363" s="180" customFormat="1"/>
    <row r="364" s="180" customFormat="1"/>
    <row r="365" s="180" customFormat="1"/>
    <row r="366" s="180" customFormat="1"/>
    <row r="367" s="180" customFormat="1"/>
    <row r="368" s="180" customFormat="1"/>
    <row r="369" s="180" customFormat="1"/>
    <row r="370" s="180" customFormat="1"/>
    <row r="371" s="180" customFormat="1"/>
    <row r="372" s="180" customFormat="1"/>
    <row r="373" s="180" customFormat="1"/>
    <row r="374" s="180" customFormat="1"/>
    <row r="375" s="180" customFormat="1"/>
    <row r="376" s="180" customFormat="1"/>
    <row r="377" s="180" customFormat="1"/>
    <row r="378" s="180" customFormat="1"/>
    <row r="379" s="180" customFormat="1"/>
    <row r="380" s="180" customFormat="1"/>
    <row r="381" s="180" customFormat="1"/>
    <row r="382" s="180" customFormat="1"/>
    <row r="383" s="180" customFormat="1"/>
    <row r="384" s="180" customFormat="1"/>
    <row r="385" s="180" customFormat="1"/>
    <row r="386" s="180" customFormat="1"/>
    <row r="387" s="180" customFormat="1"/>
    <row r="388" s="180" customFormat="1"/>
    <row r="389" s="180" customFormat="1"/>
    <row r="390" s="180" customFormat="1"/>
    <row r="391" s="180" customFormat="1"/>
    <row r="392" s="180" customFormat="1"/>
    <row r="393" s="180" customFormat="1"/>
    <row r="394" s="180" customFormat="1"/>
    <row r="395" s="180" customFormat="1"/>
    <row r="396" s="180" customFormat="1"/>
    <row r="397" s="180" customFormat="1"/>
    <row r="398" s="180" customFormat="1"/>
    <row r="399" s="180" customFormat="1"/>
    <row r="400" s="180" customFormat="1"/>
    <row r="401" s="180" customFormat="1"/>
    <row r="402" s="180" customFormat="1"/>
    <row r="403" s="180" customFormat="1"/>
    <row r="404" s="180" customFormat="1"/>
    <row r="405" s="180" customFormat="1"/>
    <row r="406" s="180" customFormat="1"/>
    <row r="407" s="180" customFormat="1"/>
    <row r="408" s="180" customFormat="1"/>
    <row r="409" s="180" customFormat="1"/>
    <row r="410" s="180" customFormat="1"/>
    <row r="411" s="180" customFormat="1"/>
    <row r="412" s="180" customFormat="1"/>
    <row r="413" s="180" customFormat="1"/>
    <row r="414" s="180" customFormat="1"/>
    <row r="415" s="180" customFormat="1"/>
    <row r="416" s="180" customFormat="1"/>
    <row r="417" s="180" customFormat="1"/>
    <row r="418" s="180" customFormat="1"/>
    <row r="419" s="180" customFormat="1"/>
    <row r="420" s="180" customFormat="1"/>
    <row r="421" s="180" customFormat="1"/>
    <row r="422" s="180" customFormat="1"/>
    <row r="423" s="180" customFormat="1"/>
    <row r="424" s="180" customFormat="1"/>
    <row r="425" s="180" customFormat="1"/>
    <row r="426" s="180" customFormat="1"/>
    <row r="427" s="180" customFormat="1"/>
    <row r="428" s="180" customFormat="1"/>
    <row r="429" s="180" customFormat="1"/>
    <row r="430" s="180" customFormat="1"/>
    <row r="431" s="180" customFormat="1"/>
    <row r="432" s="180" customFormat="1"/>
    <row r="433" s="180" customFormat="1"/>
    <row r="434" s="180" customFormat="1"/>
    <row r="435" s="180" customFormat="1"/>
    <row r="436" s="180" customFormat="1"/>
    <row r="437" s="180" customFormat="1"/>
    <row r="438" s="180" customFormat="1"/>
    <row r="439" s="180" customFormat="1"/>
    <row r="440" s="180" customFormat="1"/>
    <row r="441" s="180" customFormat="1"/>
    <row r="442" s="180" customFormat="1"/>
    <row r="443" s="180" customFormat="1"/>
    <row r="444" s="180" customFormat="1"/>
    <row r="445" s="180" customFormat="1"/>
    <row r="446" s="180" customFormat="1"/>
    <row r="447" s="180" customFormat="1"/>
    <row r="448" s="180" customFormat="1"/>
    <row r="449" s="180" customFormat="1"/>
    <row r="450" s="180" customFormat="1"/>
    <row r="451" s="180" customFormat="1"/>
    <row r="452" s="180" customFormat="1"/>
    <row r="453" s="180" customFormat="1"/>
    <row r="454" s="180" customFormat="1"/>
    <row r="455" s="180" customFormat="1"/>
    <row r="456" s="180" customFormat="1"/>
    <row r="457" s="180" customFormat="1"/>
    <row r="458" s="180" customFormat="1"/>
    <row r="459" s="180" customFormat="1"/>
    <row r="460" s="180" customFormat="1"/>
    <row r="461" s="180" customFormat="1"/>
    <row r="462" s="180" customFormat="1"/>
    <row r="463" s="180" customFormat="1"/>
    <row r="464" s="180" customFormat="1"/>
    <row r="465" s="180" customFormat="1"/>
    <row r="466" s="180" customFormat="1"/>
    <row r="467" s="180" customFormat="1"/>
    <row r="468" s="180" customFormat="1"/>
    <row r="469" s="180" customFormat="1"/>
    <row r="470" s="180" customFormat="1"/>
    <row r="471" s="180" customFormat="1"/>
    <row r="472" s="180" customFormat="1"/>
    <row r="473" s="180" customFormat="1"/>
    <row r="474" s="180" customFormat="1"/>
    <row r="475" s="180" customFormat="1"/>
    <row r="476" s="180" customFormat="1"/>
    <row r="477" s="180" customFormat="1"/>
    <row r="478" s="180" customFormat="1"/>
    <row r="479" s="180" customFormat="1"/>
    <row r="480" s="180" customFormat="1"/>
    <row r="481" s="180" customFormat="1"/>
    <row r="482" s="180" customFormat="1"/>
    <row r="483" s="180" customFormat="1"/>
    <row r="484" s="180" customFormat="1"/>
    <row r="485" s="180" customFormat="1"/>
    <row r="486" s="180" customFormat="1"/>
    <row r="487" s="180" customFormat="1"/>
    <row r="488" s="180" customFormat="1"/>
    <row r="489" s="180" customFormat="1"/>
    <row r="490" s="180" customFormat="1"/>
    <row r="491" s="180" customFormat="1"/>
    <row r="492" s="180" customFormat="1"/>
    <row r="493" s="180" customFormat="1"/>
    <row r="494" s="180" customFormat="1"/>
    <row r="495" s="180" customFormat="1"/>
    <row r="496" s="180" customFormat="1"/>
    <row r="497" s="180" customFormat="1"/>
    <row r="498" s="180" customFormat="1"/>
    <row r="499" s="180" customFormat="1"/>
    <row r="500" s="180" customFormat="1"/>
    <row r="501" s="180" customFormat="1"/>
    <row r="502" s="180" customFormat="1"/>
    <row r="503" s="180" customFormat="1"/>
    <row r="504" s="180" customFormat="1"/>
    <row r="505" s="180" customFormat="1"/>
    <row r="506" s="180" customFormat="1"/>
    <row r="507" s="180" customFormat="1"/>
    <row r="508" s="180" customFormat="1"/>
    <row r="509" s="180" customFormat="1"/>
    <row r="510" s="180" customFormat="1"/>
    <row r="511" s="180" customFormat="1"/>
    <row r="512" s="180" customFormat="1"/>
    <row r="513" s="180" customFormat="1"/>
    <row r="514" s="180" customFormat="1"/>
    <row r="515" s="180" customFormat="1"/>
    <row r="516" s="180" customFormat="1"/>
    <row r="517" s="180" customFormat="1"/>
    <row r="518" s="180" customFormat="1"/>
    <row r="519" s="180" customFormat="1"/>
    <row r="520" s="180" customFormat="1"/>
    <row r="521" s="180" customFormat="1"/>
    <row r="522" s="180" customFormat="1"/>
    <row r="523" s="180" customFormat="1"/>
    <row r="524" s="180" customFormat="1"/>
    <row r="525" s="180" customFormat="1"/>
    <row r="526" s="180" customFormat="1"/>
    <row r="527" s="180" customFormat="1"/>
    <row r="528" s="180" customFormat="1"/>
    <row r="529" s="180" customFormat="1"/>
    <row r="530" s="180" customFormat="1"/>
    <row r="531" s="180" customFormat="1"/>
    <row r="532" s="180" customFormat="1"/>
    <row r="533" s="180" customFormat="1"/>
    <row r="534" s="180" customFormat="1"/>
    <row r="535" s="180" customFormat="1"/>
    <row r="536" s="180" customFormat="1"/>
    <row r="537" s="180" customFormat="1"/>
    <row r="538" s="180" customFormat="1"/>
    <row r="539" s="180" customFormat="1"/>
    <row r="540" s="180" customFormat="1"/>
    <row r="541" s="180" customFormat="1"/>
    <row r="542" s="180" customFormat="1"/>
    <row r="543" s="180" customFormat="1"/>
    <row r="544" s="180" customFormat="1"/>
    <row r="545" s="180" customFormat="1"/>
    <row r="546" s="180" customFormat="1"/>
    <row r="547" s="180" customFormat="1"/>
    <row r="548" s="180" customFormat="1"/>
    <row r="549" s="180" customFormat="1"/>
    <row r="550" s="180" customFormat="1"/>
    <row r="551" s="180" customFormat="1"/>
    <row r="552" s="180" customFormat="1"/>
    <row r="553" s="180" customFormat="1"/>
    <row r="554" s="180" customFormat="1"/>
    <row r="555" s="180" customFormat="1"/>
    <row r="556" s="180" customFormat="1"/>
    <row r="557" s="180" customFormat="1"/>
    <row r="558" s="180" customFormat="1"/>
    <row r="559" s="180" customFormat="1"/>
    <row r="560" s="180" customFormat="1"/>
    <row r="561" s="180" customFormat="1"/>
    <row r="562" s="180" customFormat="1"/>
    <row r="563" s="180" customFormat="1"/>
    <row r="564" s="180" customFormat="1"/>
    <row r="565" s="180" customFormat="1"/>
    <row r="566" s="180" customFormat="1"/>
    <row r="567" s="180" customFormat="1"/>
    <row r="568" s="180" customFormat="1"/>
    <row r="569" s="180" customFormat="1"/>
    <row r="570" s="180" customFormat="1"/>
    <row r="571" s="180" customFormat="1"/>
    <row r="572" s="180" customFormat="1"/>
    <row r="573" s="180" customFormat="1"/>
    <row r="574" s="180" customFormat="1"/>
    <row r="575" s="180" customFormat="1"/>
    <row r="576" s="180" customFormat="1"/>
    <row r="577" s="180" customFormat="1"/>
    <row r="578" s="180" customFormat="1"/>
    <row r="579" s="180" customFormat="1"/>
    <row r="580" s="180" customFormat="1"/>
    <row r="581" s="180" customFormat="1"/>
    <row r="582" s="180" customFormat="1"/>
    <row r="583" s="180" customFormat="1"/>
    <row r="584" s="180" customFormat="1"/>
    <row r="585" s="180" customFormat="1"/>
    <row r="586" s="180" customFormat="1"/>
    <row r="587" s="180" customFormat="1"/>
    <row r="588" s="180" customFormat="1"/>
    <row r="589" s="180" customFormat="1"/>
    <row r="590" s="180" customFormat="1"/>
    <row r="591" s="180" customFormat="1"/>
    <row r="592" s="180" customFormat="1"/>
    <row r="593" s="180" customFormat="1"/>
    <row r="594" s="180" customFormat="1"/>
    <row r="595" s="180" customFormat="1"/>
    <row r="596" s="180" customFormat="1"/>
    <row r="597" s="180" customFormat="1"/>
    <row r="598" s="180" customFormat="1"/>
    <row r="599" s="180" customFormat="1"/>
    <row r="600" s="180" customFormat="1"/>
    <row r="601" s="180" customFormat="1"/>
    <row r="602" s="180" customFormat="1"/>
    <row r="603" s="180" customFormat="1"/>
    <row r="604" s="180" customFormat="1"/>
    <row r="605" s="180" customFormat="1"/>
    <row r="606" s="180" customFormat="1"/>
    <row r="607" s="180" customFormat="1"/>
    <row r="608" s="180" customFormat="1"/>
    <row r="609" s="180" customFormat="1"/>
    <row r="610" s="180" customFormat="1"/>
    <row r="611" s="180" customFormat="1"/>
    <row r="612" s="180" customFormat="1"/>
    <row r="613" s="180" customFormat="1"/>
    <row r="614" s="180" customFormat="1"/>
    <row r="615" s="180" customFormat="1"/>
    <row r="616" s="180" customFormat="1"/>
    <row r="617" s="180" customFormat="1"/>
    <row r="618" s="180" customFormat="1"/>
    <row r="619" s="180" customFormat="1"/>
    <row r="620" s="180" customFormat="1"/>
    <row r="621" s="180" customFormat="1"/>
    <row r="622" s="180" customFormat="1"/>
    <row r="623" s="180" customFormat="1"/>
    <row r="624" s="180" customFormat="1"/>
    <row r="625" s="180" customFormat="1"/>
    <row r="626" s="180" customFormat="1"/>
    <row r="627" s="180" customFormat="1"/>
    <row r="628" s="180" customFormat="1"/>
    <row r="629" s="180" customFormat="1"/>
    <row r="630" s="180" customFormat="1"/>
    <row r="631" s="180" customFormat="1"/>
    <row r="632" s="180" customFormat="1"/>
    <row r="633" s="180" customFormat="1"/>
    <row r="634" s="180" customFormat="1"/>
    <row r="635" s="180" customFormat="1"/>
    <row r="636" s="180" customFormat="1"/>
    <row r="637" s="180" customFormat="1"/>
    <row r="638" s="180" customFormat="1"/>
    <row r="639" s="180" customFormat="1"/>
    <row r="640" s="180" customFormat="1"/>
    <row r="641" s="180" customFormat="1"/>
    <row r="642" s="180" customFormat="1"/>
    <row r="643" s="180" customFormat="1"/>
    <row r="644" s="180" customFormat="1"/>
    <row r="645" s="180" customFormat="1"/>
    <row r="646" s="180" customFormat="1"/>
    <row r="647" s="180" customFormat="1"/>
    <row r="648" s="180" customFormat="1"/>
    <row r="649" s="180" customFormat="1"/>
    <row r="650" s="180" customFormat="1"/>
    <row r="651" s="180" customFormat="1"/>
    <row r="652" s="180" customFormat="1"/>
    <row r="653" s="180" customFormat="1"/>
    <row r="654" s="180" customFormat="1"/>
    <row r="655" s="180" customFormat="1"/>
    <row r="656" s="180" customFormat="1"/>
    <row r="657" s="180" customFormat="1"/>
    <row r="658" s="180" customFormat="1"/>
    <row r="659" s="180" customFormat="1"/>
    <row r="660" s="180" customFormat="1"/>
    <row r="661" s="180" customFormat="1"/>
    <row r="662" s="180" customFormat="1"/>
    <row r="663" s="180" customFormat="1"/>
    <row r="664" s="180" customFormat="1"/>
    <row r="665" s="180" customFormat="1"/>
    <row r="666" s="180" customFormat="1"/>
    <row r="667" s="180" customFormat="1"/>
    <row r="668" s="180" customFormat="1"/>
    <row r="669" s="180" customFormat="1"/>
    <row r="670" s="180" customFormat="1"/>
    <row r="671" s="180" customFormat="1"/>
    <row r="672" s="180" customFormat="1"/>
    <row r="673" s="180" customFormat="1"/>
    <row r="674" s="180" customFormat="1"/>
    <row r="675" s="180" customFormat="1"/>
    <row r="676" s="180" customFormat="1"/>
    <row r="677" s="180" customFormat="1"/>
    <row r="678" s="180" customFormat="1"/>
    <row r="679" s="180" customFormat="1"/>
    <row r="680" s="180" customFormat="1"/>
    <row r="681" s="180" customFormat="1"/>
    <row r="682" s="180" customFormat="1"/>
    <row r="683" s="180" customFormat="1"/>
    <row r="684" s="180" customFormat="1"/>
    <row r="685" s="180" customFormat="1"/>
    <row r="686" s="180" customFormat="1"/>
    <row r="687" s="180" customFormat="1"/>
    <row r="688" s="180" customFormat="1"/>
    <row r="689" s="180" customFormat="1"/>
    <row r="690" s="180" customFormat="1"/>
    <row r="691" s="180" customFormat="1"/>
    <row r="692" s="180" customFormat="1"/>
    <row r="693" s="180" customFormat="1"/>
    <row r="694" s="180" customFormat="1"/>
    <row r="695" s="180" customFormat="1"/>
    <row r="696" s="180" customFormat="1"/>
    <row r="697" s="180" customFormat="1"/>
    <row r="698" s="180" customFormat="1"/>
    <row r="699" s="180" customFormat="1"/>
    <row r="700" s="180" customFormat="1"/>
    <row r="701" s="180" customFormat="1"/>
    <row r="702" s="180" customFormat="1"/>
    <row r="703" s="180" customFormat="1"/>
    <row r="704" s="180" customFormat="1"/>
    <row r="705" s="180" customFormat="1"/>
    <row r="706" s="180" customFormat="1"/>
    <row r="707" s="180" customFormat="1"/>
    <row r="708" s="180" customFormat="1"/>
    <row r="709" s="180" customFormat="1"/>
    <row r="710" s="180" customFormat="1"/>
    <row r="711" s="180" customFormat="1"/>
    <row r="712" s="180" customFormat="1"/>
    <row r="713" s="180" customFormat="1"/>
    <row r="714" s="180" customFormat="1"/>
    <row r="715" s="180" customFormat="1"/>
    <row r="716" s="180" customFormat="1"/>
    <row r="717" s="180" customFormat="1"/>
    <row r="718" s="180" customFormat="1"/>
    <row r="719" s="180" customFormat="1"/>
    <row r="720" s="180" customFormat="1"/>
    <row r="721" s="180" customFormat="1"/>
    <row r="722" s="180" customFormat="1"/>
    <row r="723" s="180" customFormat="1"/>
    <row r="724" s="180" customFormat="1"/>
    <row r="725" s="180" customFormat="1"/>
    <row r="726" s="180" customFormat="1"/>
    <row r="727" s="180" customFormat="1"/>
    <row r="728" s="180" customFormat="1"/>
    <row r="729" s="180" customFormat="1"/>
    <row r="730" s="180" customFormat="1"/>
    <row r="731" s="180" customFormat="1"/>
    <row r="732" s="180" customFormat="1"/>
    <row r="733" s="180" customFormat="1"/>
    <row r="734" s="180" customFormat="1"/>
    <row r="735" s="180" customFormat="1"/>
    <row r="736" s="180" customFormat="1"/>
    <row r="737" s="180" customFormat="1"/>
    <row r="738" s="180" customFormat="1"/>
    <row r="739" s="180" customFormat="1"/>
    <row r="740" s="180" customFormat="1"/>
    <row r="741" s="180" customFormat="1"/>
    <row r="742" s="180" customFormat="1"/>
    <row r="743" s="180" customFormat="1"/>
    <row r="744" s="180" customFormat="1"/>
    <row r="745" s="180" customFormat="1"/>
    <row r="746" s="180" customFormat="1"/>
    <row r="747" s="180" customFormat="1"/>
    <row r="748" s="180" customFormat="1"/>
    <row r="749" s="180" customFormat="1"/>
    <row r="750" s="180" customFormat="1"/>
    <row r="751" s="180" customFormat="1"/>
    <row r="752" s="180" customFormat="1"/>
    <row r="753" s="180" customFormat="1"/>
    <row r="754" s="180" customFormat="1"/>
    <row r="755" s="180" customFormat="1"/>
    <row r="756" s="180" customFormat="1"/>
    <row r="757" s="180" customFormat="1"/>
    <row r="758" s="180" customFormat="1"/>
    <row r="759" s="180" customFormat="1"/>
    <row r="760" s="180" customFormat="1"/>
    <row r="761" s="180" customFormat="1"/>
    <row r="762" s="180" customFormat="1"/>
    <row r="763" s="180" customFormat="1"/>
    <row r="764" s="180" customFormat="1"/>
    <row r="765" s="180" customFormat="1"/>
    <row r="766" s="180" customFormat="1"/>
    <row r="767" s="180" customFormat="1"/>
    <row r="768" s="180" customFormat="1"/>
    <row r="769" s="180" customFormat="1"/>
    <row r="770" s="180" customFormat="1"/>
    <row r="771" s="180" customFormat="1"/>
    <row r="772" s="180" customFormat="1"/>
    <row r="773" s="180" customFormat="1"/>
    <row r="774" s="180" customFormat="1"/>
    <row r="775" s="180" customFormat="1"/>
    <row r="776" s="180" customFormat="1"/>
    <row r="777" s="180" customFormat="1"/>
    <row r="778" s="180" customFormat="1"/>
    <row r="779" s="180" customFormat="1"/>
    <row r="780" s="180" customFormat="1"/>
    <row r="781" s="180" customFormat="1"/>
    <row r="782" s="180" customFormat="1"/>
    <row r="783" s="180" customFormat="1"/>
    <row r="784" s="180" customFormat="1"/>
    <row r="785" s="180" customFormat="1"/>
    <row r="786" s="180" customFormat="1"/>
    <row r="787" s="180" customFormat="1"/>
    <row r="788" s="180" customFormat="1"/>
    <row r="789" s="180" customFormat="1"/>
    <row r="790" s="180" customFormat="1"/>
    <row r="791" s="180" customFormat="1"/>
    <row r="792" s="180" customFormat="1"/>
    <row r="793" s="180" customFormat="1"/>
    <row r="794" s="180" customFormat="1"/>
    <row r="795" s="180" customFormat="1"/>
    <row r="796" s="180" customFormat="1"/>
    <row r="797" s="180" customFormat="1"/>
    <row r="798" s="180" customFormat="1"/>
    <row r="799" s="180" customFormat="1"/>
    <row r="800" s="180" customFormat="1"/>
    <row r="801" s="180" customFormat="1"/>
    <row r="802" s="180" customFormat="1"/>
    <row r="803" s="180" customFormat="1"/>
    <row r="804" s="180" customFormat="1"/>
    <row r="805" s="180" customFormat="1"/>
    <row r="806" s="180" customFormat="1"/>
    <row r="807" s="180" customFormat="1"/>
    <row r="808" s="180" customFormat="1"/>
    <row r="809" s="180" customFormat="1"/>
    <row r="810" s="180" customFormat="1"/>
    <row r="811" s="180" customFormat="1"/>
    <row r="812" s="180" customFormat="1"/>
    <row r="813" s="180" customFormat="1"/>
    <row r="814" s="180" customFormat="1"/>
    <row r="815" s="180" customFormat="1"/>
    <row r="816" s="180" customFormat="1"/>
    <row r="817" s="180" customFormat="1"/>
    <row r="818" s="180" customFormat="1"/>
    <row r="819" s="180" customFormat="1"/>
    <row r="820" s="180" customFormat="1"/>
    <row r="821" s="180" customFormat="1"/>
    <row r="822" s="180" customFormat="1"/>
    <row r="823" s="180" customFormat="1"/>
    <row r="824" s="180" customFormat="1"/>
    <row r="825" s="180" customFormat="1"/>
    <row r="826" s="180" customFormat="1"/>
    <row r="827" s="180" customFormat="1"/>
    <row r="828" s="180" customFormat="1"/>
    <row r="829" s="180" customFormat="1"/>
    <row r="830" s="180" customFormat="1"/>
    <row r="831" s="180" customFormat="1"/>
    <row r="832" s="180" customFormat="1"/>
    <row r="833" s="180" customFormat="1"/>
    <row r="834" s="180" customFormat="1"/>
    <row r="835" s="180" customFormat="1"/>
    <row r="836" s="180" customFormat="1"/>
    <row r="837" s="180" customFormat="1"/>
    <row r="838" s="180" customFormat="1"/>
    <row r="839" s="180" customFormat="1"/>
    <row r="840" s="180" customFormat="1"/>
    <row r="841" s="180" customFormat="1"/>
    <row r="842" s="180" customFormat="1"/>
    <row r="843" s="180" customFormat="1"/>
    <row r="844" s="180" customFormat="1"/>
    <row r="845" s="180" customFormat="1"/>
    <row r="846" s="180" customFormat="1"/>
    <row r="847" s="180" customFormat="1"/>
    <row r="848" s="180" customFormat="1"/>
    <row r="849" s="180" customFormat="1"/>
    <row r="850" s="180" customFormat="1"/>
    <row r="851" s="180" customFormat="1"/>
    <row r="852" s="180" customFormat="1"/>
    <row r="853" s="180" customFormat="1"/>
    <row r="854" s="180" customFormat="1"/>
    <row r="855" s="180" customFormat="1"/>
    <row r="856" s="180" customFormat="1"/>
    <row r="857" s="180" customFormat="1"/>
    <row r="858" s="180" customFormat="1"/>
    <row r="859" s="180" customFormat="1"/>
    <row r="860" s="180" customFormat="1"/>
    <row r="861" s="180" customFormat="1"/>
    <row r="862" s="180" customFormat="1"/>
    <row r="863" s="180" customFormat="1"/>
    <row r="864" s="180" customFormat="1"/>
    <row r="865" s="180" customFormat="1"/>
    <row r="866" s="180" customFormat="1"/>
    <row r="867" s="180" customFormat="1"/>
    <row r="868" s="180" customFormat="1"/>
    <row r="869" s="180" customFormat="1"/>
    <row r="870" s="180" customFormat="1"/>
    <row r="871" s="180" customFormat="1"/>
    <row r="872" s="180" customFormat="1"/>
    <row r="873" s="180" customFormat="1"/>
    <row r="874" s="180" customFormat="1"/>
    <row r="875" s="180" customFormat="1"/>
    <row r="876" s="180" customFormat="1"/>
    <row r="877" s="180" customFormat="1"/>
    <row r="878" s="180" customFormat="1"/>
    <row r="879" s="180" customFormat="1"/>
    <row r="880" s="180" customFormat="1"/>
    <row r="881" s="180" customFormat="1"/>
    <row r="882" s="180" customFormat="1"/>
    <row r="883" s="180" customFormat="1"/>
    <row r="884" s="180" customFormat="1"/>
    <row r="885" s="180" customFormat="1"/>
    <row r="886" s="180" customFormat="1"/>
    <row r="887" s="180" customFormat="1"/>
    <row r="888" s="180" customFormat="1"/>
    <row r="889" s="180" customFormat="1"/>
    <row r="890" s="180" customFormat="1"/>
    <row r="891" s="180" customFormat="1"/>
    <row r="892" s="180" customFormat="1"/>
    <row r="893" s="180" customFormat="1"/>
    <row r="894" s="180" customFormat="1"/>
    <row r="895" s="180" customFormat="1"/>
    <row r="896" s="180" customFormat="1"/>
    <row r="897" s="180" customFormat="1"/>
    <row r="898" s="180" customFormat="1"/>
    <row r="899" s="180" customFormat="1"/>
    <row r="900" s="180" customFormat="1"/>
    <row r="901" s="180" customFormat="1"/>
    <row r="902" s="180" customFormat="1"/>
    <row r="903" s="180" customFormat="1"/>
    <row r="904" s="180" customFormat="1"/>
    <row r="905" s="180" customFormat="1"/>
    <row r="906" s="180" customFormat="1"/>
    <row r="907" s="180" customFormat="1"/>
    <row r="908" s="180" customFormat="1"/>
    <row r="909" s="180" customFormat="1"/>
    <row r="910" s="180" customFormat="1"/>
    <row r="911" s="180" customFormat="1"/>
    <row r="912" s="180" customFormat="1"/>
    <row r="913" s="180" customFormat="1"/>
    <row r="914" s="180" customFormat="1"/>
    <row r="915" s="180" customFormat="1"/>
    <row r="916" s="180" customFormat="1"/>
    <row r="917" s="180" customFormat="1"/>
    <row r="918" s="180" customFormat="1"/>
    <row r="919" s="180" customFormat="1"/>
    <row r="920" s="180" customFormat="1"/>
    <row r="921" s="180" customFormat="1"/>
    <row r="922" s="180" customFormat="1"/>
    <row r="923" s="180" customFormat="1"/>
    <row r="924" s="180" customFormat="1"/>
    <row r="925" s="180" customFormat="1"/>
    <row r="926" s="180" customFormat="1"/>
    <row r="927" s="180" customFormat="1"/>
    <row r="928" s="180" customFormat="1"/>
    <row r="929" s="180" customFormat="1"/>
    <row r="930" s="180" customFormat="1"/>
    <row r="931" s="180" customFormat="1"/>
    <row r="932" s="180" customFormat="1"/>
    <row r="933" s="180" customFormat="1"/>
    <row r="934" s="180" customFormat="1"/>
    <row r="935" s="180" customFormat="1"/>
    <row r="936" s="180" customFormat="1"/>
    <row r="937" s="180" customFormat="1"/>
    <row r="938" s="180" customFormat="1"/>
    <row r="939" s="180" customFormat="1"/>
    <row r="940" s="180" customFormat="1"/>
    <row r="941" s="180" customFormat="1"/>
    <row r="942" s="180" customFormat="1"/>
    <row r="943" s="180" customFormat="1"/>
    <row r="944" s="180" customFormat="1"/>
    <row r="945" s="180" customFormat="1"/>
    <row r="946" s="180" customFormat="1"/>
    <row r="947" s="180" customFormat="1"/>
    <row r="948" s="180" customFormat="1"/>
    <row r="949" s="180" customFormat="1"/>
    <row r="950" s="180" customFormat="1"/>
    <row r="951" s="180" customFormat="1"/>
    <row r="952" s="180" customFormat="1"/>
    <row r="953" s="180" customFormat="1"/>
    <row r="954" s="180" customFormat="1"/>
    <row r="955" s="180" customFormat="1"/>
    <row r="956" s="180" customFormat="1"/>
    <row r="957" s="180" customFormat="1"/>
    <row r="958" s="180" customFormat="1"/>
    <row r="959" s="180" customFormat="1"/>
    <row r="960" s="180" customFormat="1"/>
    <row r="961" s="180" customFormat="1"/>
    <row r="962" s="180" customFormat="1"/>
    <row r="963" s="180" customFormat="1"/>
    <row r="964" s="180" customFormat="1"/>
    <row r="965" s="180" customFormat="1"/>
    <row r="966" s="180" customFormat="1"/>
    <row r="967" s="180" customFormat="1"/>
    <row r="968" s="180" customFormat="1"/>
    <row r="969" s="180" customFormat="1"/>
    <row r="970" s="180" customFormat="1"/>
    <row r="971" s="180" customFormat="1"/>
    <row r="972" s="180" customFormat="1"/>
    <row r="973" s="180" customFormat="1"/>
    <row r="974" s="180" customFormat="1"/>
    <row r="975" s="180" customFormat="1"/>
    <row r="976" s="180" customFormat="1"/>
    <row r="977" s="180" customFormat="1"/>
    <row r="978" s="180" customFormat="1"/>
    <row r="979" s="180" customFormat="1"/>
    <row r="980" s="180" customFormat="1"/>
    <row r="981" s="180" customFormat="1"/>
    <row r="982" s="180" customFormat="1"/>
    <row r="983" s="180" customFormat="1"/>
    <row r="984" s="180" customFormat="1"/>
    <row r="985" s="180" customFormat="1"/>
    <row r="986" s="180" customFormat="1"/>
    <row r="987" s="180" customFormat="1"/>
    <row r="988" s="180" customFormat="1"/>
    <row r="989" s="180" customFormat="1"/>
    <row r="990" s="180" customFormat="1"/>
    <row r="991" s="180" customFormat="1"/>
    <row r="992" s="180" customFormat="1"/>
    <row r="993" s="180" customFormat="1"/>
    <row r="994" s="180" customFormat="1"/>
    <row r="995" s="180" customFormat="1"/>
    <row r="996" s="180" customFormat="1"/>
    <row r="997" s="180" customFormat="1"/>
    <row r="998" s="180" customFormat="1"/>
    <row r="999" s="180" customFormat="1"/>
    <row r="1000" s="180" customFormat="1"/>
    <row r="1001" s="180" customFormat="1"/>
    <row r="1002" s="180" customFormat="1"/>
    <row r="1003" s="180" customFormat="1"/>
    <row r="1004" s="180" customFormat="1"/>
    <row r="1005" s="180" customFormat="1"/>
    <row r="1006" s="180" customFormat="1"/>
    <row r="1007" s="180" customFormat="1"/>
    <row r="1008" s="180" customFormat="1"/>
    <row r="1009" s="180" customFormat="1"/>
    <row r="1010" s="180" customFormat="1"/>
    <row r="1011" s="180" customFormat="1"/>
    <row r="1012" s="180" customFormat="1"/>
    <row r="1013" s="180" customFormat="1"/>
    <row r="1014" s="180" customFormat="1"/>
    <row r="1015" s="180" customFormat="1"/>
    <row r="1016" s="180" customFormat="1"/>
    <row r="1017" s="180" customFormat="1"/>
    <row r="1018" s="180" customFormat="1"/>
    <row r="1019" s="180" customFormat="1"/>
    <row r="1020" s="180" customFormat="1"/>
    <row r="1021" s="180" customFormat="1"/>
    <row r="1022" s="180" customFormat="1"/>
    <row r="1023" s="180" customFormat="1"/>
    <row r="1024" s="180" customFormat="1"/>
    <row r="1025" s="180" customFormat="1"/>
    <row r="1026" s="180" customFormat="1"/>
    <row r="1027" s="180" customFormat="1"/>
    <row r="1028" s="180" customFormat="1"/>
    <row r="1029" s="180" customFormat="1"/>
    <row r="1030" s="180" customFormat="1"/>
    <row r="1031" s="180" customFormat="1"/>
    <row r="1032" s="180" customFormat="1"/>
    <row r="1033" s="180" customFormat="1"/>
    <row r="1034" s="180" customFormat="1"/>
    <row r="1035" s="180" customFormat="1"/>
    <row r="1036" s="180" customFormat="1"/>
    <row r="1037" s="180" customFormat="1"/>
    <row r="1038" s="180" customFormat="1"/>
    <row r="1039" s="180" customFormat="1"/>
    <row r="1040" s="180" customFormat="1"/>
    <row r="1041" s="180" customFormat="1"/>
    <row r="1042" s="180" customFormat="1"/>
    <row r="1043" s="180" customFormat="1"/>
    <row r="1044" s="180" customFormat="1"/>
    <row r="1045" s="180" customFormat="1"/>
    <row r="1046" s="180" customFormat="1"/>
    <row r="1047" s="180" customFormat="1"/>
    <row r="1048" s="180" customFormat="1"/>
    <row r="1049" s="180" customFormat="1"/>
    <row r="1050" s="180" customFormat="1"/>
    <row r="1051" s="180" customFormat="1"/>
    <row r="1052" s="180" customFormat="1"/>
    <row r="1053" s="180" customFormat="1"/>
    <row r="1054" s="180" customFormat="1"/>
    <row r="1055" s="180" customFormat="1"/>
    <row r="1056" s="180" customFormat="1"/>
    <row r="1057" s="180" customFormat="1"/>
    <row r="1058" s="180" customFormat="1"/>
    <row r="1059" s="180" customFormat="1"/>
    <row r="1060" s="180" customFormat="1"/>
    <row r="1061" s="180" customFormat="1"/>
    <row r="1062" s="180" customFormat="1"/>
    <row r="1063" s="180" customFormat="1"/>
    <row r="1064" s="180" customFormat="1"/>
    <row r="1065" s="180" customFormat="1"/>
    <row r="1066" s="180" customFormat="1"/>
    <row r="1067" s="180" customFormat="1"/>
    <row r="1068" s="180" customFormat="1"/>
    <row r="1069" s="180" customFormat="1"/>
    <row r="1070" s="180" customFormat="1"/>
    <row r="1071" s="180" customFormat="1"/>
    <row r="1072" s="180" customFormat="1"/>
    <row r="1073" s="180" customFormat="1"/>
    <row r="1074" s="180" customFormat="1"/>
    <row r="1075" s="180" customFormat="1"/>
    <row r="1076" s="180" customFormat="1"/>
    <row r="1077" s="180" customFormat="1"/>
    <row r="1078" s="180" customFormat="1"/>
    <row r="1079" s="180" customFormat="1"/>
    <row r="1080" s="180" customFormat="1"/>
    <row r="1081" s="180" customFormat="1"/>
    <row r="1082" s="180" customFormat="1"/>
    <row r="1083" s="180" customFormat="1"/>
    <row r="1084" s="180" customFormat="1"/>
    <row r="1085" s="180" customFormat="1"/>
    <row r="1086" s="180" customFormat="1"/>
    <row r="1087" s="180" customFormat="1"/>
    <row r="1088" s="180" customFormat="1"/>
    <row r="1089" s="180" customFormat="1"/>
    <row r="1090" s="180" customFormat="1"/>
    <row r="1091" s="180" customFormat="1"/>
    <row r="1092" s="180" customFormat="1"/>
    <row r="1093" s="180" customFormat="1"/>
    <row r="1094" s="180" customFormat="1"/>
    <row r="1095" s="180" customFormat="1"/>
    <row r="1096" s="180" customFormat="1"/>
    <row r="1097" s="180" customFormat="1"/>
    <row r="1098" s="180" customFormat="1"/>
    <row r="1099" s="180" customFormat="1"/>
    <row r="1100" s="180" customFormat="1"/>
    <row r="1101" s="180" customFormat="1"/>
    <row r="1102" s="180" customFormat="1"/>
    <row r="1103" s="180" customFormat="1"/>
    <row r="1104" s="180" customFormat="1"/>
    <row r="1105" s="180" customFormat="1"/>
    <row r="1106" s="180" customFormat="1"/>
    <row r="1107" s="180" customFormat="1"/>
    <row r="1108" s="180" customFormat="1"/>
    <row r="1109" s="180" customFormat="1"/>
    <row r="1110" s="180" customFormat="1"/>
    <row r="1111" s="180" customFormat="1"/>
    <row r="1112" s="180" customFormat="1"/>
    <row r="1113" s="180" customFormat="1"/>
    <row r="1114" s="180" customFormat="1"/>
    <row r="1115" s="180" customFormat="1"/>
    <row r="1116" s="180" customFormat="1"/>
    <row r="1117" s="180" customFormat="1"/>
    <row r="1118" s="180" customFormat="1"/>
    <row r="1119" s="180" customFormat="1"/>
    <row r="1120" s="180" customFormat="1"/>
    <row r="1121" s="180" customFormat="1"/>
    <row r="1122" s="180" customFormat="1"/>
    <row r="1123" s="180" customFormat="1"/>
    <row r="1124" s="180" customFormat="1"/>
    <row r="1125" s="180" customFormat="1"/>
    <row r="1126" s="180" customFormat="1"/>
    <row r="1127" s="180" customFormat="1"/>
    <row r="1128" s="180" customFormat="1"/>
    <row r="1129" s="180" customFormat="1"/>
    <row r="1130" s="180" customFormat="1"/>
    <row r="1131" s="180" customFormat="1"/>
    <row r="1132" s="180" customFormat="1"/>
    <row r="1133" s="180" customFormat="1"/>
    <row r="1134" s="180" customFormat="1"/>
    <row r="1135" s="180" customFormat="1"/>
    <row r="1136" s="180" customFormat="1"/>
    <row r="1137" s="180" customFormat="1"/>
    <row r="1138" s="180" customFormat="1"/>
    <row r="1139" s="180" customFormat="1"/>
    <row r="1140" s="180" customFormat="1"/>
    <row r="1141" s="180" customFormat="1"/>
    <row r="1142" s="180" customFormat="1"/>
    <row r="1143" s="180" customFormat="1"/>
    <row r="1144" s="180" customFormat="1"/>
    <row r="1145" s="180" customFormat="1"/>
    <row r="1146" s="180" customFormat="1"/>
    <row r="1147" s="180" customFormat="1"/>
    <row r="1148" s="180" customFormat="1"/>
    <row r="1149" s="180" customFormat="1"/>
    <row r="1150" s="180" customFormat="1"/>
    <row r="1151" s="180" customFormat="1"/>
    <row r="1152" s="180" customFormat="1"/>
    <row r="1153" s="180" customFormat="1"/>
    <row r="1154" s="180" customFormat="1"/>
    <row r="1155" s="180" customFormat="1"/>
    <row r="1156" s="180" customFormat="1"/>
    <row r="1157" s="180" customFormat="1"/>
    <row r="1158" s="180" customFormat="1"/>
    <row r="1159" s="180" customFormat="1"/>
    <row r="1160" s="180" customFormat="1"/>
    <row r="1161" s="180" customFormat="1"/>
    <row r="1162" s="180" customFormat="1"/>
    <row r="1163" s="180" customFormat="1"/>
    <row r="1164" s="180" customFormat="1"/>
    <row r="1165" s="180" customFormat="1"/>
    <row r="1166" s="180" customFormat="1"/>
    <row r="1167" s="180" customFormat="1"/>
    <row r="1168" s="180" customFormat="1"/>
    <row r="1169" s="180" customFormat="1"/>
    <row r="1170" s="180" customFormat="1"/>
    <row r="1171" s="180" customFormat="1"/>
    <row r="1172" s="180" customFormat="1"/>
    <row r="1173" s="180" customFormat="1"/>
    <row r="1174" s="180" customFormat="1"/>
    <row r="1175" s="180" customFormat="1"/>
    <row r="1176" s="180" customFormat="1"/>
    <row r="1177" s="180" customFormat="1"/>
    <row r="1178" s="180" customFormat="1"/>
    <row r="1179" s="180" customFormat="1"/>
    <row r="1180" s="180" customFormat="1"/>
    <row r="1181" s="180" customFormat="1"/>
    <row r="1182" s="180" customFormat="1"/>
    <row r="1183" s="180" customFormat="1"/>
    <row r="1184" s="180" customFormat="1"/>
    <row r="1185" s="180" customFormat="1"/>
    <row r="1186" s="180" customFormat="1"/>
    <row r="1187" s="180" customFormat="1"/>
    <row r="1188" s="180" customFormat="1"/>
    <row r="1189" s="180" customFormat="1"/>
    <row r="1190" s="180" customFormat="1"/>
    <row r="1191" s="180" customFormat="1"/>
    <row r="1192" s="180" customFormat="1"/>
    <row r="1193" s="180" customFormat="1"/>
    <row r="1194" s="180" customFormat="1"/>
    <row r="1195" s="180" customFormat="1"/>
    <row r="1196" s="180" customFormat="1"/>
    <row r="1197" s="180" customFormat="1"/>
    <row r="1198" s="180" customFormat="1"/>
    <row r="1199" s="180" customFormat="1"/>
    <row r="1200" s="180" customFormat="1"/>
    <row r="1201" s="180" customFormat="1"/>
    <row r="1202" s="180" customFormat="1"/>
    <row r="1203" s="180" customFormat="1"/>
    <row r="1204" s="180" customFormat="1"/>
    <row r="1205" s="180" customFormat="1"/>
    <row r="1206" s="180" customFormat="1"/>
    <row r="1207" s="180" customFormat="1"/>
    <row r="1208" s="180" customFormat="1"/>
    <row r="1209" s="180" customFormat="1"/>
    <row r="1210" s="180" customFormat="1"/>
    <row r="1211" s="180" customFormat="1"/>
    <row r="1212" s="180" customFormat="1"/>
    <row r="1213" s="180" customFormat="1"/>
    <row r="1214" s="180" customFormat="1"/>
    <row r="1215" s="180" customFormat="1"/>
    <row r="1216" s="180" customFormat="1"/>
    <row r="1217" s="180" customFormat="1"/>
    <row r="1218" s="180" customFormat="1"/>
    <row r="1219" s="180" customFormat="1"/>
    <row r="1220" s="180" customFormat="1"/>
    <row r="1221" s="180" customFormat="1"/>
    <row r="1222" s="180" customFormat="1"/>
    <row r="1223" s="180" customFormat="1"/>
    <row r="1224" s="180" customFormat="1"/>
    <row r="1225" s="180" customFormat="1"/>
    <row r="1226" s="180" customFormat="1"/>
    <row r="1227" s="180" customFormat="1"/>
    <row r="1228" s="180" customFormat="1"/>
    <row r="1229" s="180" customFormat="1"/>
    <row r="1230" s="180" customFormat="1"/>
    <row r="1231" s="180" customFormat="1"/>
    <row r="1232" s="180" customFormat="1"/>
    <row r="1233" s="180" customFormat="1"/>
    <row r="1234" s="180" customFormat="1"/>
    <row r="1235" s="180" customFormat="1"/>
    <row r="1236" s="180" customFormat="1"/>
    <row r="1237" s="180" customFormat="1"/>
    <row r="1238" s="180" customFormat="1"/>
    <row r="1239" s="180" customFormat="1"/>
    <row r="1240" s="180" customFormat="1"/>
    <row r="1241" s="180" customFormat="1"/>
    <row r="1242" s="180" customFormat="1"/>
    <row r="1243" s="180" customFormat="1"/>
    <row r="1244" s="180" customFormat="1"/>
    <row r="1245" s="180" customFormat="1"/>
    <row r="1246" s="180" customFormat="1"/>
    <row r="1247" s="180" customFormat="1"/>
    <row r="1248" s="180" customFormat="1"/>
    <row r="1249" s="180" customFormat="1"/>
    <row r="1250" s="180" customFormat="1"/>
    <row r="1251" s="180" customFormat="1"/>
    <row r="1252" s="180" customFormat="1"/>
    <row r="1253" s="180" customFormat="1"/>
    <row r="1254" s="180" customFormat="1"/>
    <row r="1255" s="180" customFormat="1"/>
    <row r="1256" s="180" customFormat="1"/>
    <row r="1257" s="180" customFormat="1"/>
    <row r="1258" s="180" customFormat="1"/>
    <row r="1259" s="180" customFormat="1"/>
    <row r="1260" s="180" customFormat="1"/>
    <row r="1261" s="180" customFormat="1"/>
    <row r="1262" s="180" customFormat="1"/>
    <row r="1263" s="180" customFormat="1"/>
    <row r="1264" s="180" customFormat="1"/>
    <row r="1265" s="180" customFormat="1"/>
    <row r="1266" s="180" customFormat="1"/>
    <row r="1267" s="180" customFormat="1"/>
    <row r="1268" s="180" customFormat="1"/>
    <row r="1269" s="180" customFormat="1"/>
    <row r="1270" s="180" customFormat="1"/>
    <row r="1271" s="180" customFormat="1"/>
    <row r="1272" s="180" customFormat="1"/>
    <row r="1273" s="180" customFormat="1"/>
    <row r="1274" s="180" customFormat="1"/>
    <row r="1275" s="180" customFormat="1"/>
    <row r="1276" s="180" customFormat="1"/>
    <row r="1277" s="180" customFormat="1"/>
    <row r="1278" s="180" customFormat="1"/>
    <row r="1279" s="180" customFormat="1"/>
    <row r="1280" s="180" customFormat="1"/>
    <row r="1281" s="180" customFormat="1"/>
    <row r="1282" s="180" customFormat="1"/>
    <row r="1283" s="180" customFormat="1"/>
    <row r="1284" s="180" customFormat="1"/>
    <row r="1285" s="180" customFormat="1"/>
    <row r="1286" s="180" customFormat="1"/>
    <row r="1287" s="180" customFormat="1"/>
    <row r="1288" s="180" customFormat="1"/>
    <row r="1289" s="180" customFormat="1"/>
    <row r="1290" s="180" customFormat="1"/>
    <row r="1291" s="180" customFormat="1"/>
    <row r="1292" s="180" customFormat="1"/>
    <row r="1293" s="180" customFormat="1"/>
    <row r="1294" s="180" customFormat="1"/>
    <row r="1295" s="180" customFormat="1"/>
    <row r="1296" s="180" customFormat="1"/>
    <row r="1297" s="180" customFormat="1"/>
    <row r="1298" s="180" customFormat="1"/>
    <row r="1299" s="180" customFormat="1"/>
    <row r="1300" s="180" customFormat="1"/>
    <row r="1301" s="180" customFormat="1"/>
    <row r="1302" s="180" customFormat="1"/>
    <row r="1303" s="180" customFormat="1"/>
    <row r="1304" s="180" customFormat="1"/>
    <row r="1305" s="180" customFormat="1"/>
    <row r="1306" s="180" customFormat="1"/>
    <row r="1307" s="180" customFormat="1"/>
    <row r="1308" s="180" customFormat="1"/>
    <row r="1309" s="180" customFormat="1"/>
    <row r="1310" s="180" customFormat="1"/>
    <row r="1311" s="180" customFormat="1"/>
    <row r="1312" s="180" customFormat="1"/>
    <row r="1313" s="180" customFormat="1"/>
    <row r="1314" s="180" customFormat="1"/>
    <row r="1315" s="180" customFormat="1"/>
    <row r="1316" s="180" customFormat="1"/>
    <row r="1317" s="180" customFormat="1"/>
    <row r="1318" s="180" customFormat="1"/>
    <row r="1319" s="180" customFormat="1"/>
    <row r="1320" s="180" customFormat="1"/>
    <row r="1321" s="180" customFormat="1"/>
    <row r="1322" s="180" customFormat="1"/>
    <row r="1323" s="180" customFormat="1"/>
    <row r="1324" s="180" customFormat="1"/>
    <row r="1325" s="180" customFormat="1"/>
    <row r="1326" s="180" customFormat="1"/>
    <row r="1327" s="180" customFormat="1"/>
    <row r="1328" s="180" customFormat="1"/>
    <row r="1329" s="180" customFormat="1"/>
    <row r="1330" s="180" customFormat="1"/>
    <row r="1331" s="180" customFormat="1"/>
    <row r="1332" s="180" customFormat="1"/>
    <row r="1333" s="180" customFormat="1"/>
    <row r="1334" s="180" customFormat="1"/>
    <row r="1335" s="180" customFormat="1"/>
    <row r="1336" s="180" customFormat="1"/>
    <row r="1337" s="180" customFormat="1"/>
    <row r="1338" s="180" customFormat="1"/>
    <row r="1339" s="180" customFormat="1"/>
    <row r="1340" s="180" customFormat="1"/>
    <row r="1341" s="180" customFormat="1"/>
    <row r="1342" s="180" customFormat="1"/>
    <row r="1343" s="180" customFormat="1"/>
    <row r="1344" s="180" customFormat="1"/>
    <row r="1345" s="180" customFormat="1"/>
    <row r="1346" s="180" customFormat="1"/>
    <row r="1347" s="180" customFormat="1"/>
    <row r="1348" s="180" customFormat="1"/>
    <row r="1349" s="180" customFormat="1"/>
    <row r="1350" s="180" customFormat="1"/>
    <row r="1351" s="180" customFormat="1"/>
    <row r="1352" s="180" customFormat="1"/>
    <row r="1353" s="180" customFormat="1"/>
    <row r="1354" s="180" customFormat="1"/>
    <row r="1355" s="180" customFormat="1"/>
    <row r="1356" s="180" customFormat="1"/>
    <row r="1357" s="180" customFormat="1"/>
    <row r="1358" s="180" customFormat="1"/>
    <row r="1359" s="180" customFormat="1"/>
    <row r="1360" s="180" customFormat="1"/>
    <row r="1361" s="180" customFormat="1"/>
    <row r="1362" s="180" customFormat="1"/>
    <row r="1363" s="180" customFormat="1"/>
    <row r="1364" s="180" customFormat="1"/>
    <row r="1365" s="180" customFormat="1"/>
    <row r="1366" s="180" customFormat="1"/>
    <row r="1367" s="180" customFormat="1"/>
    <row r="1368" s="180" customFormat="1"/>
    <row r="1369" s="180" customFormat="1"/>
    <row r="1370" s="180" customFormat="1"/>
    <row r="1371" s="180" customFormat="1"/>
    <row r="1372" s="180" customFormat="1"/>
    <row r="1373" s="180" customFormat="1"/>
    <row r="1374" s="180" customFormat="1"/>
    <row r="1375" s="180" customFormat="1"/>
    <row r="1376" s="180" customFormat="1"/>
    <row r="1377" s="180" customFormat="1"/>
    <row r="1378" s="180" customFormat="1"/>
    <row r="1379" s="180" customFormat="1"/>
    <row r="1380" s="180" customFormat="1"/>
    <row r="1381" s="180" customFormat="1"/>
    <row r="1382" s="180" customFormat="1"/>
    <row r="1383" s="180" customFormat="1"/>
    <row r="1384" s="180" customFormat="1"/>
    <row r="1385" s="180" customFormat="1"/>
    <row r="1386" s="180" customFormat="1"/>
    <row r="1387" s="180" customFormat="1"/>
    <row r="1388" s="180" customFormat="1"/>
    <row r="1389" s="180" customFormat="1"/>
    <row r="1390" s="180" customFormat="1"/>
    <row r="1391" s="180" customFormat="1"/>
    <row r="1392" s="180" customFormat="1"/>
    <row r="1393" s="180" customFormat="1"/>
    <row r="1394" s="180" customFormat="1"/>
    <row r="1395" s="180" customFormat="1"/>
    <row r="1396" s="180" customFormat="1"/>
    <row r="1397" s="180" customFormat="1"/>
    <row r="1398" s="180" customFormat="1"/>
    <row r="1399" s="180" customFormat="1"/>
    <row r="1400" s="180" customFormat="1"/>
    <row r="1401" s="180" customFormat="1"/>
    <row r="1402" s="180" customFormat="1"/>
    <row r="1403" s="180" customFormat="1"/>
    <row r="1404" s="180" customFormat="1"/>
    <row r="1405" s="180" customFormat="1"/>
    <row r="1406" s="180" customFormat="1"/>
    <row r="1407" s="180" customFormat="1"/>
    <row r="1408" s="180" customFormat="1"/>
    <row r="1409" s="180" customFormat="1"/>
    <row r="1410" s="180" customFormat="1"/>
    <row r="1411" s="180" customFormat="1"/>
    <row r="1412" s="180" customFormat="1"/>
    <row r="1413" s="180" customFormat="1"/>
    <row r="1414" s="180" customFormat="1"/>
    <row r="1415" s="180" customFormat="1"/>
    <row r="1416" s="180" customFormat="1"/>
    <row r="1417" s="180" customFormat="1"/>
    <row r="1418" s="180" customFormat="1"/>
    <row r="1419" s="180" customFormat="1"/>
    <row r="1420" s="180" customFormat="1"/>
    <row r="1421" s="180" customFormat="1"/>
    <row r="1422" s="180" customFormat="1"/>
    <row r="1423" s="180" customFormat="1"/>
    <row r="1424" s="180" customFormat="1"/>
    <row r="1425" s="180" customFormat="1"/>
    <row r="1426" s="180" customFormat="1"/>
    <row r="1427" s="180" customFormat="1"/>
    <row r="1428" s="180" customFormat="1"/>
    <row r="1429" s="180" customFormat="1"/>
    <row r="1430" s="180" customFormat="1"/>
    <row r="1431" s="180" customFormat="1"/>
    <row r="1432" s="180" customFormat="1"/>
    <row r="1433" s="180" customFormat="1"/>
    <row r="1434" s="180" customFormat="1"/>
    <row r="1435" s="180" customFormat="1"/>
    <row r="1436" s="180" customFormat="1"/>
    <row r="1437" s="180" customFormat="1"/>
    <row r="1438" s="180" customFormat="1"/>
    <row r="1439" s="180" customFormat="1"/>
    <row r="1440" s="180" customFormat="1"/>
    <row r="1441" s="180" customFormat="1"/>
    <row r="1442" s="180" customFormat="1"/>
    <row r="1443" s="180" customFormat="1"/>
    <row r="1444" s="180" customFormat="1"/>
    <row r="1445" s="180" customFormat="1"/>
    <row r="1446" s="180" customFormat="1"/>
    <row r="1447" s="180" customFormat="1"/>
    <row r="1448" s="180" customFormat="1"/>
    <row r="1449" s="180" customFormat="1"/>
    <row r="1450" s="180" customFormat="1"/>
    <row r="1451" s="180" customFormat="1"/>
    <row r="1452" s="180" customFormat="1"/>
    <row r="1453" s="180" customFormat="1"/>
    <row r="1454" s="180" customFormat="1"/>
    <row r="1455" s="180" customFormat="1"/>
    <row r="1456" s="180" customFormat="1"/>
    <row r="1457" s="180" customFormat="1"/>
    <row r="1458" s="180" customFormat="1"/>
    <row r="1459" s="180" customFormat="1"/>
    <row r="1460" s="180" customFormat="1"/>
    <row r="1461" s="180" customFormat="1"/>
    <row r="1462" s="180" customFormat="1"/>
    <row r="1463" s="180" customFormat="1"/>
    <row r="1464" s="180" customFormat="1"/>
    <row r="1465" s="180" customFormat="1"/>
    <row r="1466" s="180" customFormat="1"/>
    <row r="1467" s="180" customFormat="1"/>
    <row r="1468" s="180" customFormat="1"/>
    <row r="1469" s="180" customFormat="1"/>
    <row r="1470" s="180" customFormat="1"/>
    <row r="1471" s="180" customFormat="1"/>
    <row r="1472" s="180" customFormat="1"/>
    <row r="1473" s="180" customFormat="1"/>
    <row r="1474" s="180" customFormat="1"/>
    <row r="1475" s="180" customFormat="1"/>
    <row r="1476" s="180" customFormat="1"/>
    <row r="1477" s="180" customFormat="1"/>
    <row r="1478" s="180" customFormat="1"/>
    <row r="1479" s="180" customFormat="1"/>
    <row r="1480" s="180" customFormat="1"/>
    <row r="1481" s="180" customFormat="1"/>
    <row r="1482" s="180" customFormat="1"/>
    <row r="1483" s="180" customFormat="1"/>
    <row r="1484" s="180" customFormat="1"/>
    <row r="1485" s="180" customFormat="1"/>
    <row r="1486" s="180" customFormat="1"/>
    <row r="1487" s="180" customFormat="1"/>
    <row r="1488" s="180" customFormat="1"/>
    <row r="1489" s="180" customFormat="1"/>
    <row r="1490" s="180" customFormat="1"/>
    <row r="1491" s="180" customFormat="1"/>
    <row r="1492" s="180" customFormat="1"/>
    <row r="1493" s="180" customFormat="1"/>
    <row r="1494" s="180" customFormat="1"/>
    <row r="1495" s="180" customFormat="1"/>
    <row r="1496" s="180" customFormat="1"/>
    <row r="1497" s="180" customFormat="1"/>
    <row r="1498" s="180" customFormat="1"/>
    <row r="1499" s="180" customFormat="1"/>
    <row r="1500" s="180" customFormat="1"/>
    <row r="1501" s="180" customFormat="1"/>
    <row r="1502" s="180" customFormat="1"/>
    <row r="1503" s="180" customFormat="1"/>
    <row r="1504" s="180" customFormat="1"/>
    <row r="1505" s="180" customFormat="1"/>
    <row r="1506" s="180" customFormat="1"/>
    <row r="1507" s="180" customFormat="1"/>
    <row r="1508" s="180" customFormat="1"/>
    <row r="1509" s="180" customFormat="1"/>
    <row r="1510" s="180" customFormat="1"/>
    <row r="1511" s="180" customFormat="1"/>
    <row r="1512" s="180" customFormat="1"/>
    <row r="1513" s="180" customFormat="1"/>
    <row r="1514" s="180" customFormat="1"/>
    <row r="1515" s="180" customFormat="1"/>
    <row r="1516" s="180" customFormat="1"/>
    <row r="1517" s="180" customFormat="1"/>
    <row r="1518" s="180" customFormat="1"/>
    <row r="1519" s="180" customFormat="1"/>
    <row r="1520" s="180" customFormat="1"/>
    <row r="1521" s="180" customFormat="1"/>
    <row r="1522" s="180" customFormat="1"/>
    <row r="1523" s="180" customFormat="1"/>
    <row r="1524" s="180" customFormat="1"/>
    <row r="1525" s="180" customFormat="1"/>
    <row r="1526" s="180" customFormat="1"/>
    <row r="1527" s="180" customFormat="1"/>
    <row r="1528" s="180" customFormat="1"/>
    <row r="1529" s="180" customFormat="1"/>
    <row r="1530" s="180" customFormat="1"/>
    <row r="1531" s="180" customFormat="1"/>
    <row r="1532" s="180" customFormat="1"/>
    <row r="1533" s="180" customFormat="1"/>
    <row r="1534" s="180" customFormat="1"/>
    <row r="1535" s="180" customFormat="1"/>
    <row r="1536" s="180" customFormat="1"/>
    <row r="1537" s="180" customFormat="1"/>
    <row r="1538" s="180" customFormat="1"/>
    <row r="1539" s="180" customFormat="1"/>
    <row r="1540" s="180" customFormat="1"/>
    <row r="1541" s="180" customFormat="1"/>
    <row r="1542" s="180" customFormat="1"/>
    <row r="1543" s="180" customFormat="1"/>
    <row r="1544" s="180" customFormat="1"/>
    <row r="1545" s="180" customFormat="1"/>
    <row r="1546" s="180" customFormat="1"/>
    <row r="1547" s="180" customFormat="1"/>
    <row r="1548" s="180" customFormat="1"/>
    <row r="1549" s="180" customFormat="1"/>
    <row r="1550" s="180" customFormat="1"/>
    <row r="1551" s="180" customFormat="1"/>
    <row r="1552" s="180" customFormat="1"/>
    <row r="1553" s="180" customFormat="1"/>
    <row r="1554" s="180" customFormat="1"/>
    <row r="1555" s="180" customFormat="1"/>
    <row r="1556" s="180" customFormat="1"/>
    <row r="1557" s="180" customFormat="1"/>
    <row r="1558" s="180" customFormat="1"/>
    <row r="1559" s="180" customFormat="1"/>
    <row r="1560" s="180" customFormat="1"/>
    <row r="1561" s="180" customFormat="1"/>
    <row r="1562" s="180" customFormat="1"/>
    <row r="1563" s="180" customFormat="1"/>
    <row r="1564" s="180" customFormat="1"/>
    <row r="1565" s="180" customFormat="1"/>
    <row r="1566" s="180" customFormat="1"/>
    <row r="1567" s="180" customFormat="1"/>
    <row r="1568" s="180" customFormat="1"/>
    <row r="1569" s="180" customFormat="1"/>
    <row r="1570" s="180" customFormat="1"/>
    <row r="1571" s="180" customFormat="1"/>
    <row r="1572" s="180" customFormat="1"/>
    <row r="1573" s="180" customFormat="1"/>
    <row r="1574" s="180" customFormat="1"/>
    <row r="1575" s="180" customFormat="1"/>
    <row r="1576" s="180" customFormat="1"/>
    <row r="1577" s="180" customFormat="1"/>
    <row r="1578" s="180" customFormat="1"/>
    <row r="1579" s="180" customFormat="1"/>
    <row r="1580" s="180" customFormat="1"/>
    <row r="1581" s="180" customFormat="1"/>
    <row r="1582" s="180" customFormat="1"/>
    <row r="1583" s="180" customFormat="1"/>
    <row r="1584" s="180" customFormat="1"/>
    <row r="1585" s="180" customFormat="1"/>
    <row r="1586" s="180" customFormat="1"/>
    <row r="1587" s="180" customFormat="1"/>
    <row r="1588" s="180" customFormat="1"/>
    <row r="1589" s="180" customFormat="1"/>
    <row r="1590" s="180" customFormat="1"/>
    <row r="1591" s="180" customFormat="1"/>
    <row r="1592" s="180" customFormat="1"/>
    <row r="1593" s="180" customFormat="1"/>
    <row r="1594" s="180" customFormat="1"/>
    <row r="1595" s="180" customFormat="1"/>
    <row r="1596" s="180" customFormat="1"/>
    <row r="1597" s="180" customFormat="1"/>
    <row r="1598" s="180" customFormat="1"/>
    <row r="1599" s="180" customFormat="1"/>
    <row r="1600" s="180" customFormat="1"/>
    <row r="1601" s="180" customFormat="1"/>
    <row r="1602" s="180" customFormat="1"/>
    <row r="1603" s="180" customFormat="1"/>
    <row r="1604" s="180" customFormat="1"/>
    <row r="1605" s="180" customFormat="1"/>
    <row r="1606" s="180" customFormat="1"/>
    <row r="1607" s="180" customFormat="1"/>
    <row r="1608" s="180" customFormat="1"/>
    <row r="1609" s="180" customFormat="1"/>
    <row r="1610" s="180" customFormat="1"/>
    <row r="1611" s="180" customFormat="1"/>
    <row r="1612" s="180" customFormat="1"/>
    <row r="1613" s="180" customFormat="1"/>
    <row r="1614" s="180" customFormat="1"/>
    <row r="1615" s="180" customFormat="1"/>
    <row r="1616" s="180" customFormat="1"/>
    <row r="1617" s="180" customFormat="1"/>
    <row r="1618" s="180" customFormat="1"/>
    <row r="1619" s="180" customFormat="1"/>
    <row r="1620" s="180" customFormat="1"/>
    <row r="1621" s="180" customFormat="1"/>
    <row r="1622" s="180" customFormat="1"/>
    <row r="1623" s="180" customFormat="1"/>
    <row r="1624" s="180" customFormat="1"/>
    <row r="1625" s="180" customFormat="1"/>
    <row r="1626" s="180" customFormat="1"/>
    <row r="1627" s="180" customFormat="1"/>
    <row r="1628" s="180" customFormat="1"/>
    <row r="1629" s="180" customFormat="1"/>
    <row r="1630" s="180" customFormat="1"/>
    <row r="1631" s="180" customFormat="1"/>
    <row r="1632" s="180" customFormat="1"/>
    <row r="1633" s="180" customFormat="1"/>
    <row r="1634" s="180" customFormat="1"/>
    <row r="1635" s="180" customFormat="1"/>
    <row r="1636" s="180" customFormat="1"/>
    <row r="1637" s="180" customFormat="1"/>
    <row r="1638" s="180" customFormat="1"/>
    <row r="1639" s="180" customFormat="1"/>
    <row r="1640" s="180" customFormat="1"/>
    <row r="1641" s="180" customFormat="1"/>
    <row r="1642" s="180" customFormat="1"/>
    <row r="1643" s="180" customFormat="1"/>
    <row r="1644" s="180" customFormat="1"/>
    <row r="1645" s="180" customFormat="1"/>
    <row r="1646" s="180" customFormat="1"/>
    <row r="1647" s="180" customFormat="1"/>
    <row r="1648" s="180" customFormat="1"/>
    <row r="1649" s="180" customFormat="1"/>
    <row r="1650" s="180" customFormat="1"/>
    <row r="1651" s="180" customFormat="1"/>
    <row r="1652" s="180" customFormat="1"/>
    <row r="1653" s="180" customFormat="1"/>
    <row r="1654" s="180" customFormat="1"/>
    <row r="1655" s="180" customFormat="1"/>
    <row r="1656" s="180" customFormat="1"/>
    <row r="1657" s="180" customFormat="1"/>
    <row r="1658" s="180" customFormat="1"/>
    <row r="1659" s="180" customFormat="1"/>
    <row r="1660" s="180" customFormat="1"/>
    <row r="1661" s="180" customFormat="1"/>
    <row r="1662" s="180" customFormat="1"/>
    <row r="1663" s="180" customFormat="1"/>
    <row r="1664" s="180" customFormat="1"/>
    <row r="1665" s="180" customFormat="1"/>
    <row r="1666" s="180" customFormat="1"/>
    <row r="1667" s="180" customFormat="1"/>
    <row r="1668" s="180" customFormat="1"/>
    <row r="1669" s="180" customFormat="1"/>
    <row r="1670" s="180" customFormat="1"/>
    <row r="1671" s="180" customFormat="1"/>
    <row r="1672" s="180" customFormat="1"/>
    <row r="1673" s="180" customFormat="1"/>
    <row r="1674" s="180" customFormat="1"/>
    <row r="1675" s="180" customFormat="1"/>
    <row r="1676" s="180" customFormat="1"/>
    <row r="1677" s="180" customFormat="1"/>
    <row r="1678" s="180" customFormat="1"/>
    <row r="1679" s="180" customFormat="1"/>
    <row r="1680" s="180" customFormat="1"/>
    <row r="1681" s="180" customFormat="1"/>
    <row r="1682" s="180" customFormat="1"/>
    <row r="1683" s="180" customFormat="1"/>
    <row r="1684" s="180" customFormat="1"/>
    <row r="1685" s="180" customFormat="1"/>
    <row r="1686" s="180" customFormat="1"/>
    <row r="1687" s="180" customFormat="1"/>
    <row r="1688" s="180" customFormat="1"/>
    <row r="1689" s="180" customFormat="1"/>
    <row r="1690" s="180" customFormat="1"/>
    <row r="1691" s="180" customFormat="1"/>
    <row r="1692" s="180" customFormat="1"/>
    <row r="1693" s="180" customFormat="1"/>
    <row r="1694" s="180" customFormat="1"/>
    <row r="1695" s="180" customFormat="1"/>
    <row r="1696" s="180" customFormat="1"/>
    <row r="1697" s="180" customFormat="1"/>
    <row r="1698" s="180" customFormat="1"/>
    <row r="1699" s="180" customFormat="1"/>
    <row r="1700" s="180" customFormat="1"/>
    <row r="1701" s="180" customFormat="1"/>
    <row r="1702" s="180" customFormat="1"/>
    <row r="1703" s="180" customFormat="1"/>
    <row r="1704" s="180" customFormat="1"/>
    <row r="1705" s="180" customFormat="1"/>
    <row r="1706" s="180" customFormat="1"/>
    <row r="1707" s="180" customFormat="1"/>
    <row r="1708" s="180" customFormat="1"/>
    <row r="1709" s="180" customFormat="1"/>
    <row r="1710" s="180" customFormat="1"/>
    <row r="1711" s="180" customFormat="1"/>
    <row r="1712" s="180" customFormat="1"/>
    <row r="1713" s="180" customFormat="1"/>
    <row r="1714" s="180" customFormat="1"/>
    <row r="1715" s="180" customFormat="1"/>
    <row r="1716" s="180" customFormat="1"/>
    <row r="1717" s="180" customFormat="1"/>
    <row r="1718" s="180" customFormat="1"/>
    <row r="1719" s="180" customFormat="1"/>
    <row r="1720" s="180" customFormat="1"/>
    <row r="1721" s="180" customFormat="1"/>
    <row r="1722" s="180" customFormat="1"/>
    <row r="1723" s="180" customFormat="1"/>
    <row r="1724" s="180" customFormat="1"/>
    <row r="1725" s="180" customFormat="1"/>
    <row r="1726" s="180" customFormat="1"/>
    <row r="1727" s="180" customFormat="1"/>
    <row r="1728" s="180" customFormat="1"/>
    <row r="1729" s="180" customFormat="1"/>
    <row r="1730" s="180" customFormat="1"/>
    <row r="1731" s="180" customFormat="1"/>
    <row r="1732" s="180" customFormat="1"/>
    <row r="1733" s="180" customFormat="1"/>
    <row r="1734" s="180" customFormat="1"/>
    <row r="1735" s="180" customFormat="1"/>
    <row r="1736" s="180" customFormat="1"/>
    <row r="1737" s="180" customFormat="1"/>
    <row r="1738" s="180" customFormat="1"/>
    <row r="1739" s="180" customFormat="1"/>
    <row r="1740" s="180" customFormat="1"/>
    <row r="1741" s="180" customFormat="1"/>
    <row r="1742" s="180" customFormat="1"/>
    <row r="1743" s="180" customFormat="1"/>
    <row r="1744" s="180" customFormat="1"/>
    <row r="1745" s="180" customFormat="1"/>
    <row r="1746" s="180" customFormat="1"/>
    <row r="1747" s="180" customFormat="1"/>
    <row r="1748" s="180" customFormat="1"/>
    <row r="1749" s="180" customFormat="1"/>
    <row r="1750" s="180" customFormat="1"/>
    <row r="1751" s="180" customFormat="1"/>
    <row r="1752" s="180" customFormat="1"/>
    <row r="1753" s="180" customFormat="1"/>
    <row r="1754" s="180" customFormat="1"/>
    <row r="1755" s="180" customFormat="1"/>
    <row r="1756" s="180" customFormat="1"/>
    <row r="1757" s="180" customFormat="1"/>
    <row r="1758" s="180" customFormat="1"/>
    <row r="1759" s="180" customFormat="1"/>
    <row r="1760" s="180" customFormat="1"/>
    <row r="1761" s="180" customFormat="1"/>
    <row r="1762" s="180" customFormat="1"/>
    <row r="1763" s="180" customFormat="1"/>
    <row r="1764" s="180" customFormat="1"/>
    <row r="1765" s="180" customFormat="1"/>
    <row r="1766" s="180" customFormat="1"/>
    <row r="1767" s="180" customFormat="1"/>
    <row r="1768" s="180" customFormat="1"/>
    <row r="1769" s="180" customFormat="1"/>
    <row r="1770" s="180" customFormat="1"/>
    <row r="1771" s="180" customFormat="1"/>
    <row r="1772" s="180" customFormat="1"/>
    <row r="1773" s="180" customFormat="1"/>
    <row r="1774" s="180" customFormat="1"/>
    <row r="1775" s="180" customFormat="1"/>
    <row r="1776" s="180" customFormat="1"/>
    <row r="1777" s="180" customFormat="1"/>
    <row r="1778" s="180" customFormat="1"/>
    <row r="1779" s="180" customFormat="1"/>
    <row r="1780" s="180" customFormat="1"/>
    <row r="1781" s="180" customFormat="1"/>
    <row r="1782" s="180" customFormat="1"/>
    <row r="1783" s="180" customFormat="1"/>
    <row r="1784" s="180" customFormat="1"/>
    <row r="1785" s="180" customFormat="1"/>
    <row r="1786" s="180" customFormat="1"/>
    <row r="1787" s="180" customFormat="1"/>
    <row r="1788" s="180" customFormat="1"/>
    <row r="1789" s="180" customFormat="1"/>
    <row r="1790" s="180" customFormat="1"/>
    <row r="1791" s="180" customFormat="1"/>
    <row r="1792" s="180" customFormat="1"/>
    <row r="1793" s="180" customFormat="1"/>
    <row r="1794" s="180" customFormat="1"/>
    <row r="1795" s="180" customFormat="1"/>
    <row r="1796" s="180" customFormat="1"/>
    <row r="1797" s="180" customFormat="1"/>
    <row r="1798" s="180" customFormat="1"/>
    <row r="1799" s="180" customFormat="1"/>
    <row r="1800" s="180" customFormat="1"/>
    <row r="1801" s="180" customFormat="1"/>
    <row r="1802" s="180" customFormat="1"/>
    <row r="1803" s="180" customFormat="1"/>
    <row r="1804" s="180" customFormat="1"/>
    <row r="1805" s="180" customFormat="1"/>
    <row r="1806" s="180" customFormat="1"/>
    <row r="1807" s="180" customFormat="1"/>
    <row r="1808" s="180" customFormat="1"/>
    <row r="1809" s="180" customFormat="1"/>
    <row r="1810" s="180" customFormat="1"/>
    <row r="1811" s="180" customFormat="1"/>
    <row r="1812" s="180" customFormat="1"/>
    <row r="1813" s="180" customFormat="1"/>
    <row r="1814" s="180" customFormat="1"/>
    <row r="1815" s="180" customFormat="1"/>
    <row r="1816" s="180" customFormat="1"/>
    <row r="1817" s="180" customFormat="1"/>
    <row r="1818" s="180" customFormat="1"/>
    <row r="1819" s="180" customFormat="1"/>
    <row r="1820" s="180" customFormat="1"/>
    <row r="1821" s="180" customFormat="1"/>
    <row r="1822" s="180" customFormat="1"/>
    <row r="1823" s="180" customFormat="1"/>
    <row r="1824" s="180" customFormat="1"/>
    <row r="1825" s="180" customFormat="1"/>
    <row r="1826" s="180" customFormat="1"/>
    <row r="1827" s="180" customFormat="1"/>
    <row r="1828" s="180" customFormat="1"/>
    <row r="1829" s="180" customFormat="1"/>
    <row r="1830" s="180" customFormat="1"/>
    <row r="1831" s="180" customFormat="1"/>
    <row r="1832" s="180" customFormat="1"/>
    <row r="1833" s="180" customFormat="1"/>
    <row r="1834" s="180" customFormat="1"/>
    <row r="1835" s="180" customFormat="1"/>
    <row r="1836" s="180" customFormat="1"/>
    <row r="1837" s="180" customFormat="1"/>
    <row r="1838" s="180" customFormat="1"/>
    <row r="1839" s="180" customFormat="1"/>
    <row r="1840" s="180" customFormat="1"/>
    <row r="1841" s="180" customFormat="1"/>
    <row r="1842" s="180" customFormat="1"/>
    <row r="1843" s="180" customFormat="1"/>
    <row r="1844" s="180" customFormat="1"/>
    <row r="1845" s="180" customFormat="1"/>
    <row r="1846" s="180" customFormat="1"/>
    <row r="1847" s="180" customFormat="1"/>
    <row r="1848" s="180" customFormat="1"/>
    <row r="1849" s="180" customFormat="1"/>
    <row r="1850" s="180" customFormat="1"/>
    <row r="1851" s="180" customFormat="1"/>
    <row r="1852" s="180" customFormat="1"/>
    <row r="1853" s="180" customFormat="1"/>
    <row r="1854" s="180" customFormat="1"/>
    <row r="1855" s="180" customFormat="1"/>
    <row r="1856" s="180" customFormat="1"/>
    <row r="1857" s="180" customFormat="1"/>
    <row r="1858" s="180" customFormat="1"/>
    <row r="1859" s="180" customFormat="1"/>
    <row r="1860" s="180" customFormat="1"/>
    <row r="1861" s="180" customFormat="1"/>
    <row r="1862" s="180" customFormat="1"/>
    <row r="1863" s="180" customFormat="1"/>
    <row r="1864" s="180" customFormat="1"/>
    <row r="1865" s="180" customFormat="1"/>
    <row r="1866" s="180" customFormat="1"/>
    <row r="1867" s="180" customFormat="1"/>
    <row r="1868" s="180" customFormat="1"/>
    <row r="1869" s="180" customFormat="1"/>
    <row r="1870" s="180" customFormat="1"/>
    <row r="1871" s="180" customFormat="1"/>
    <row r="1872" s="180" customFormat="1"/>
    <row r="1873" s="180" customFormat="1"/>
    <row r="1874" s="180" customFormat="1"/>
    <row r="1875" s="180" customFormat="1"/>
    <row r="1876" s="180" customFormat="1"/>
    <row r="1877" s="180" customFormat="1"/>
    <row r="1878" s="180" customFormat="1"/>
    <row r="1879" s="180" customFormat="1"/>
    <row r="1880" s="180" customFormat="1"/>
    <row r="1881" s="180" customFormat="1"/>
    <row r="1882" s="180" customFormat="1"/>
    <row r="1883" s="180" customFormat="1"/>
    <row r="1884" s="180" customFormat="1"/>
    <row r="1885" s="180" customFormat="1"/>
    <row r="1886" s="180" customFormat="1"/>
    <row r="1887" s="180" customFormat="1"/>
    <row r="1888" s="180" customFormat="1"/>
    <row r="1889" s="180" customFormat="1"/>
    <row r="1890" s="180" customFormat="1"/>
    <row r="1891" s="180" customFormat="1"/>
    <row r="1892" s="180" customFormat="1"/>
    <row r="1893" s="180" customFormat="1"/>
    <row r="1894" s="180" customFormat="1"/>
    <row r="1895" s="180" customFormat="1"/>
    <row r="1896" s="180" customFormat="1"/>
    <row r="1897" s="180" customFormat="1"/>
    <row r="1898" s="180" customFormat="1"/>
    <row r="1899" s="180" customFormat="1"/>
    <row r="1900" s="180" customFormat="1"/>
    <row r="1901" s="180" customFormat="1"/>
    <row r="1902" s="180" customFormat="1"/>
    <row r="1903" s="180" customFormat="1"/>
    <row r="1904" s="180" customFormat="1"/>
    <row r="1905" s="180" customFormat="1"/>
    <row r="1906" s="180" customFormat="1"/>
    <row r="1907" s="180" customFormat="1"/>
    <row r="1908" s="180" customFormat="1"/>
    <row r="1909" s="180" customFormat="1"/>
    <row r="1910" s="180" customFormat="1"/>
    <row r="1911" s="180" customFormat="1"/>
    <row r="1912" s="180" customFormat="1"/>
    <row r="1913" s="180" customFormat="1"/>
    <row r="1914" s="180" customFormat="1"/>
    <row r="1915" s="180" customFormat="1"/>
    <row r="1916" s="180" customFormat="1"/>
    <row r="1917" s="180" customFormat="1"/>
    <row r="1918" s="180" customFormat="1"/>
    <row r="1919" s="180" customFormat="1"/>
    <row r="1920" s="180" customFormat="1"/>
    <row r="1921" s="180" customFormat="1"/>
    <row r="1922" s="180" customFormat="1"/>
    <row r="1923" s="180" customFormat="1"/>
    <row r="1924" s="180" customFormat="1"/>
    <row r="1925" s="180" customFormat="1"/>
    <row r="1926" s="180" customFormat="1"/>
    <row r="1927" s="180" customFormat="1"/>
    <row r="1928" s="180" customFormat="1"/>
    <row r="1929" s="180" customFormat="1"/>
    <row r="1930" s="180" customFormat="1"/>
    <row r="1931" s="180" customFormat="1"/>
    <row r="1932" s="180" customFormat="1"/>
    <row r="1933" s="180" customFormat="1"/>
    <row r="1934" s="180" customFormat="1"/>
    <row r="1935" s="180" customFormat="1"/>
    <row r="1936" s="180" customFormat="1"/>
    <row r="1937" s="180" customFormat="1"/>
    <row r="1938" s="180" customFormat="1"/>
    <row r="1939" s="180" customFormat="1"/>
    <row r="1940" s="180" customFormat="1"/>
    <row r="1941" s="180" customFormat="1"/>
    <row r="1942" s="180" customFormat="1"/>
    <row r="1943" s="180" customFormat="1"/>
    <row r="1944" s="180" customFormat="1"/>
    <row r="1945" s="180" customFormat="1"/>
    <row r="1946" s="180" customFormat="1"/>
    <row r="1947" s="180" customFormat="1"/>
    <row r="1948" s="180" customFormat="1"/>
    <row r="1949" s="180" customFormat="1"/>
    <row r="1950" s="180" customFormat="1"/>
    <row r="1951" s="180" customFormat="1"/>
    <row r="1952" s="180" customFormat="1"/>
    <row r="1953" s="180" customFormat="1"/>
    <row r="1954" s="180" customFormat="1"/>
    <row r="1955" s="180" customFormat="1"/>
    <row r="1956" s="180" customFormat="1"/>
    <row r="1957" s="180" customFormat="1"/>
    <row r="1958" s="180" customFormat="1"/>
    <row r="1959" s="180" customFormat="1"/>
    <row r="1960" s="180" customFormat="1"/>
    <row r="1961" s="180" customFormat="1"/>
    <row r="1962" s="180" customFormat="1"/>
    <row r="1963" s="180" customFormat="1"/>
    <row r="1964" s="180" customFormat="1"/>
    <row r="1965" s="180" customFormat="1"/>
    <row r="1966" s="180" customFormat="1"/>
    <row r="1967" s="180" customFormat="1"/>
    <row r="1968" s="180" customFormat="1"/>
    <row r="1969" s="180" customFormat="1"/>
    <row r="1970" s="180" customFormat="1"/>
    <row r="1971" s="180" customFormat="1"/>
    <row r="1972" s="180" customFormat="1"/>
    <row r="1973" s="180" customFormat="1"/>
    <row r="1974" s="180" customFormat="1"/>
    <row r="1975" s="180" customFormat="1"/>
    <row r="1976" s="180" customFormat="1"/>
    <row r="1977" s="180" customFormat="1"/>
    <row r="1978" s="180" customFormat="1"/>
    <row r="1979" s="180" customFormat="1"/>
    <row r="1980" s="180" customFormat="1"/>
    <row r="1981" s="180" customFormat="1"/>
    <row r="1982" s="180" customFormat="1"/>
    <row r="1983" s="180" customFormat="1"/>
    <row r="1984" s="180" customFormat="1"/>
    <row r="1985" s="180" customFormat="1"/>
    <row r="1986" s="180" customFormat="1"/>
    <row r="1987" s="180" customFormat="1"/>
    <row r="1988" s="180" customFormat="1"/>
    <row r="1989" s="180" customFormat="1"/>
    <row r="1990" s="180" customFormat="1"/>
    <row r="1991" s="180" customFormat="1"/>
    <row r="1992" s="180" customFormat="1"/>
    <row r="1993" s="180" customFormat="1"/>
    <row r="1994" s="180" customFormat="1"/>
    <row r="1995" s="180" customFormat="1"/>
    <row r="1996" s="180" customFormat="1"/>
    <row r="1997" s="180" customFormat="1"/>
    <row r="1998" s="180" customFormat="1"/>
    <row r="1999" s="180" customFormat="1"/>
    <row r="2000" s="180" customFormat="1"/>
    <row r="2001" s="180" customFormat="1"/>
    <row r="2002" s="180" customFormat="1"/>
    <row r="2003" s="180" customFormat="1"/>
    <row r="2004" s="180" customFormat="1"/>
    <row r="2005" s="180" customFormat="1"/>
    <row r="2006" s="180" customFormat="1"/>
    <row r="2007" s="180" customFormat="1"/>
    <row r="2008" s="180" customFormat="1"/>
    <row r="2009" s="180" customFormat="1"/>
    <row r="2010" s="180" customFormat="1"/>
    <row r="2011" s="180" customFormat="1"/>
    <row r="2012" s="180" customFormat="1"/>
    <row r="2013" s="180" customFormat="1"/>
    <row r="2014" s="180" customFormat="1"/>
    <row r="2015" s="180" customFormat="1"/>
    <row r="2016" s="180" customFormat="1"/>
    <row r="2017" s="180" customFormat="1"/>
    <row r="2018" s="180" customFormat="1"/>
    <row r="2019" s="180" customFormat="1"/>
    <row r="2020" s="180" customFormat="1"/>
    <row r="2021" s="180" customFormat="1"/>
    <row r="2022" s="180" customFormat="1"/>
    <row r="2023" s="180" customFormat="1"/>
    <row r="2024" s="180" customFormat="1"/>
    <row r="2025" s="180" customFormat="1"/>
    <row r="2026" s="180" customFormat="1"/>
    <row r="2027" s="180" customFormat="1"/>
    <row r="2028" s="180" customFormat="1"/>
    <row r="2029" s="180" customFormat="1"/>
    <row r="2030" s="180" customFormat="1"/>
    <row r="2031" s="180" customFormat="1"/>
    <row r="2032" s="180" customFormat="1"/>
    <row r="2033" s="180" customFormat="1"/>
    <row r="2034" s="180" customFormat="1"/>
    <row r="2035" s="180" customFormat="1"/>
    <row r="2036" s="180" customFormat="1"/>
    <row r="2037" s="180" customFormat="1"/>
    <row r="2038" s="180" customFormat="1"/>
    <row r="2039" s="180" customFormat="1"/>
    <row r="2040" s="180" customFormat="1"/>
    <row r="2041" s="180" customFormat="1"/>
    <row r="2042" s="180" customFormat="1"/>
    <row r="2043" s="180" customFormat="1"/>
    <row r="2044" s="180" customFormat="1"/>
    <row r="2045" s="180" customFormat="1"/>
    <row r="2046" s="180" customFormat="1"/>
    <row r="2047" s="180" customFormat="1"/>
    <row r="2048" s="180" customFormat="1"/>
    <row r="2049" s="180" customFormat="1"/>
    <row r="2050" s="180" customFormat="1"/>
    <row r="2051" s="180" customFormat="1"/>
    <row r="2052" s="180" customFormat="1"/>
    <row r="2053" s="180" customFormat="1"/>
    <row r="2054" s="180" customFormat="1"/>
    <row r="2055" s="180" customFormat="1"/>
    <row r="2056" s="180" customFormat="1"/>
    <row r="2057" s="180" customFormat="1"/>
    <row r="2058" s="180" customFormat="1"/>
    <row r="2059" s="180" customFormat="1"/>
    <row r="2060" s="180" customFormat="1"/>
    <row r="2061" s="180" customFormat="1"/>
    <row r="2062" s="180" customFormat="1"/>
    <row r="2063" s="180" customFormat="1"/>
    <row r="2064" s="180" customFormat="1"/>
    <row r="2065" s="180" customFormat="1"/>
    <row r="2066" s="180" customFormat="1"/>
    <row r="2067" s="180" customFormat="1"/>
    <row r="2068" s="180" customFormat="1"/>
    <row r="2069" s="180" customFormat="1"/>
    <row r="2070" s="180" customFormat="1"/>
    <row r="2071" s="180" customFormat="1"/>
    <row r="2072" s="180" customFormat="1"/>
    <row r="2073" s="180" customFormat="1"/>
    <row r="2074" s="180" customFormat="1"/>
    <row r="2075" s="180" customFormat="1"/>
    <row r="2076" s="180" customFormat="1"/>
    <row r="2077" s="180" customFormat="1"/>
    <row r="2078" s="180" customFormat="1"/>
    <row r="2079" s="180" customFormat="1"/>
    <row r="2080" s="180" customFormat="1"/>
    <row r="2081" s="180" customFormat="1"/>
    <row r="2082" s="180" customFormat="1"/>
    <row r="2083" s="180" customFormat="1"/>
    <row r="2084" s="180" customFormat="1"/>
    <row r="2085" s="180" customFormat="1"/>
    <row r="2086" s="180" customFormat="1"/>
    <row r="2087" s="180" customFormat="1"/>
    <row r="2088" s="180" customFormat="1"/>
    <row r="2089" s="180" customFormat="1"/>
    <row r="2090" s="180" customFormat="1"/>
    <row r="2091" s="180" customFormat="1"/>
    <row r="2092" s="180" customFormat="1"/>
    <row r="2093" s="180" customFormat="1"/>
    <row r="2094" s="180" customFormat="1"/>
    <row r="2095" s="180" customFormat="1"/>
    <row r="2096" s="180" customFormat="1"/>
    <row r="2097" s="180" customFormat="1"/>
    <row r="2098" s="180" customFormat="1"/>
    <row r="2099" s="180" customFormat="1"/>
    <row r="2100" s="180" customFormat="1"/>
    <row r="2101" s="180" customFormat="1"/>
    <row r="2102" s="180" customFormat="1"/>
    <row r="2103" s="180" customFormat="1"/>
    <row r="2104" s="180" customFormat="1"/>
    <row r="2105" s="180" customFormat="1"/>
    <row r="2106" s="180" customFormat="1"/>
    <row r="2107" s="180" customFormat="1"/>
    <row r="2108" s="180" customFormat="1"/>
    <row r="2109" s="180" customFormat="1"/>
    <row r="2110" s="180" customFormat="1"/>
    <row r="2111" s="180" customFormat="1"/>
    <row r="2112" s="180" customFormat="1"/>
    <row r="2113" s="180" customFormat="1"/>
    <row r="2114" s="180" customFormat="1"/>
    <row r="2115" s="180" customFormat="1"/>
    <row r="2116" s="180" customFormat="1"/>
    <row r="2117" s="180" customFormat="1"/>
    <row r="2118" s="180" customFormat="1"/>
    <row r="2119" s="180" customFormat="1"/>
    <row r="2120" s="180" customFormat="1"/>
    <row r="2121" s="180" customFormat="1"/>
    <row r="2122" s="180" customFormat="1"/>
    <row r="2123" s="180" customFormat="1"/>
    <row r="2124" s="180" customFormat="1"/>
    <row r="2125" s="180" customFormat="1"/>
    <row r="2126" s="180" customFormat="1"/>
    <row r="2127" s="180" customFormat="1"/>
    <row r="2128" s="180" customFormat="1"/>
    <row r="2129" s="180" customFormat="1"/>
    <row r="2130" s="180" customFormat="1"/>
    <row r="2131" s="180" customFormat="1"/>
    <row r="2132" s="180" customFormat="1"/>
    <row r="2133" s="180" customFormat="1"/>
    <row r="2134" s="180" customFormat="1"/>
    <row r="2135" s="180" customFormat="1"/>
    <row r="2136" s="180" customFormat="1"/>
    <row r="2137" s="180" customFormat="1"/>
    <row r="2138" s="180" customFormat="1"/>
    <row r="2139" s="180" customFormat="1"/>
    <row r="2140" s="180" customFormat="1"/>
    <row r="2141" s="180" customFormat="1"/>
    <row r="2142" s="180" customFormat="1"/>
    <row r="2143" s="180" customFormat="1"/>
    <row r="2144" s="180" customFormat="1"/>
    <row r="2145" s="180" customFormat="1"/>
    <row r="2146" s="180" customFormat="1"/>
    <row r="2147" s="180" customFormat="1"/>
    <row r="2148" s="180" customFormat="1"/>
    <row r="2149" s="180" customFormat="1"/>
    <row r="2150" s="180" customFormat="1"/>
    <row r="2151" s="180" customFormat="1"/>
    <row r="2152" s="180" customFormat="1"/>
    <row r="2153" s="180" customFormat="1"/>
    <row r="2154" s="180" customFormat="1"/>
    <row r="2155" s="180" customFormat="1"/>
    <row r="2156" s="180" customFormat="1"/>
    <row r="2157" s="180" customFormat="1"/>
    <row r="2158" s="180" customFormat="1"/>
    <row r="2159" s="180" customFormat="1"/>
    <row r="2160" s="180" customFormat="1"/>
    <row r="2161" s="180" customFormat="1"/>
    <row r="2162" s="180" customFormat="1"/>
    <row r="2163" s="180" customFormat="1"/>
    <row r="2164" s="180" customFormat="1"/>
    <row r="2165" s="180" customFormat="1"/>
    <row r="2166" s="180" customFormat="1"/>
    <row r="2167" s="180" customFormat="1"/>
    <row r="2168" s="180" customFormat="1"/>
    <row r="2169" s="180" customFormat="1"/>
    <row r="2170" s="180" customFormat="1"/>
    <row r="2171" s="180" customFormat="1"/>
    <row r="2172" s="180" customFormat="1"/>
    <row r="2173" s="180" customFormat="1"/>
    <row r="2174" s="180" customFormat="1"/>
    <row r="2175" s="180" customFormat="1"/>
    <row r="2176" s="180" customFormat="1"/>
    <row r="2177" s="180" customFormat="1"/>
    <row r="2178" s="180" customFormat="1"/>
    <row r="2179" s="180" customFormat="1"/>
    <row r="2180" s="180" customFormat="1"/>
    <row r="2181" s="180" customFormat="1"/>
    <row r="2182" s="180" customFormat="1"/>
    <row r="2183" s="180" customFormat="1"/>
    <row r="2184" s="180" customFormat="1"/>
    <row r="2185" s="180" customFormat="1"/>
    <row r="2186" s="180" customFormat="1"/>
    <row r="2187" s="180" customFormat="1"/>
    <row r="2188" s="180" customFormat="1"/>
    <row r="2189" s="180" customFormat="1"/>
    <row r="2190" s="180" customFormat="1"/>
    <row r="2191" s="180" customFormat="1"/>
    <row r="2192" s="180" customFormat="1"/>
    <row r="2193" s="180" customFormat="1"/>
    <row r="2194" s="180" customFormat="1"/>
    <row r="2195" s="180" customFormat="1"/>
    <row r="2196" s="180" customFormat="1"/>
    <row r="2197" s="180" customFormat="1"/>
    <row r="2198" s="180" customFormat="1"/>
    <row r="2199" s="180" customFormat="1"/>
    <row r="2200" s="180" customFormat="1"/>
    <row r="2201" s="180" customFormat="1"/>
    <row r="2202" s="180" customFormat="1"/>
    <row r="2203" s="180" customFormat="1"/>
    <row r="2204" s="180" customFormat="1"/>
    <row r="2205" s="180" customFormat="1"/>
    <row r="2206" s="180" customFormat="1"/>
    <row r="2207" s="180" customFormat="1"/>
    <row r="2208" s="180" customFormat="1"/>
    <row r="2209" s="180" customFormat="1"/>
    <row r="2210" s="180" customFormat="1"/>
    <row r="2211" s="180" customFormat="1"/>
    <row r="2212" s="180" customFormat="1"/>
    <row r="2213" s="180" customFormat="1"/>
    <row r="2214" s="180" customFormat="1"/>
    <row r="2215" s="180" customFormat="1"/>
    <row r="2216" s="180" customFormat="1"/>
    <row r="2217" s="180" customFormat="1"/>
    <row r="2218" s="180" customFormat="1"/>
    <row r="2219" s="180" customFormat="1"/>
    <row r="2220" s="180" customFormat="1"/>
    <row r="2221" s="180" customFormat="1"/>
    <row r="2222" s="180" customFormat="1"/>
    <row r="2223" s="180" customFormat="1"/>
    <row r="2224" s="180" customFormat="1"/>
    <row r="2225" s="180" customFormat="1"/>
    <row r="2226" s="180" customFormat="1"/>
    <row r="2227" s="180" customFormat="1"/>
    <row r="2228" s="180" customFormat="1"/>
    <row r="2229" s="180" customFormat="1"/>
    <row r="2230" s="180" customFormat="1"/>
    <row r="2231" s="180" customFormat="1"/>
    <row r="2232" s="180" customFormat="1"/>
    <row r="2233" s="180" customFormat="1"/>
    <row r="2234" s="180" customFormat="1"/>
    <row r="2235" s="180" customFormat="1"/>
    <row r="2236" s="180" customFormat="1"/>
    <row r="2237" s="180" customFormat="1"/>
    <row r="2238" s="180" customFormat="1"/>
    <row r="2239" s="180" customFormat="1"/>
    <row r="2240" s="180" customFormat="1"/>
    <row r="2241" s="180" customFormat="1"/>
    <row r="2242" s="180" customFormat="1"/>
    <row r="2243" s="180" customFormat="1"/>
    <row r="2244" s="180" customFormat="1"/>
    <row r="2245" s="180" customFormat="1"/>
    <row r="2246" s="180" customFormat="1"/>
    <row r="2247" s="180" customFormat="1"/>
    <row r="2248" s="180" customFormat="1"/>
    <row r="2249" s="180" customFormat="1"/>
    <row r="2250" s="180" customFormat="1"/>
    <row r="2251" s="180" customFormat="1"/>
    <row r="2252" s="180" customFormat="1"/>
    <row r="2253" s="180" customFormat="1"/>
    <row r="2254" s="180" customFormat="1"/>
    <row r="2255" s="180" customFormat="1"/>
    <row r="2256" s="180" customFormat="1"/>
    <row r="2257" s="180" customFormat="1"/>
    <row r="2258" s="180" customFormat="1"/>
    <row r="2259" s="180" customFormat="1"/>
    <row r="2260" s="180" customFormat="1"/>
    <row r="2261" s="180" customFormat="1"/>
    <row r="2262" s="180" customFormat="1"/>
    <row r="2263" s="180" customFormat="1"/>
    <row r="2264" s="180" customFormat="1"/>
    <row r="2265" s="180" customFormat="1"/>
    <row r="2266" s="180" customFormat="1"/>
    <row r="2267" s="180" customFormat="1"/>
    <row r="2268" s="180" customFormat="1"/>
    <row r="2269" s="180" customFormat="1"/>
    <row r="2270" s="180" customFormat="1"/>
    <row r="2271" s="180" customFormat="1"/>
    <row r="2272" s="180" customFormat="1"/>
    <row r="2273" s="180" customFormat="1"/>
    <row r="2274" s="180" customFormat="1"/>
    <row r="2275" s="180" customFormat="1"/>
    <row r="2276" s="180" customFormat="1"/>
    <row r="2277" s="180" customFormat="1"/>
    <row r="2278" s="180" customFormat="1"/>
    <row r="2279" s="180" customFormat="1"/>
    <row r="2280" s="180" customFormat="1"/>
    <row r="2281" s="180" customFormat="1"/>
    <row r="2282" s="180" customFormat="1"/>
    <row r="2283" s="180" customFormat="1"/>
    <row r="2284" s="180" customFormat="1"/>
    <row r="2285" s="180" customFormat="1"/>
    <row r="2286" s="180" customFormat="1"/>
    <row r="2287" s="180" customFormat="1"/>
    <row r="2288" s="180" customFormat="1"/>
    <row r="2289" s="180" customFormat="1"/>
    <row r="2290" s="180" customFormat="1"/>
    <row r="2291" s="180" customFormat="1"/>
    <row r="2292" s="180" customFormat="1"/>
    <row r="2293" s="180" customFormat="1"/>
    <row r="2294" s="180" customFormat="1"/>
    <row r="2295" s="180" customFormat="1"/>
    <row r="2296" s="180" customFormat="1"/>
    <row r="2297" s="180" customFormat="1"/>
    <row r="2298" s="180" customFormat="1"/>
    <row r="2299" s="180" customFormat="1"/>
    <row r="2300" s="180" customFormat="1"/>
    <row r="2301" s="180" customFormat="1"/>
    <row r="2302" s="180" customFormat="1"/>
    <row r="2303" s="180" customFormat="1"/>
    <row r="2304" s="180" customFormat="1"/>
    <row r="2305" s="180" customFormat="1"/>
    <row r="2306" s="180" customFormat="1"/>
    <row r="2307" s="180" customFormat="1"/>
    <row r="2308" s="180" customFormat="1"/>
    <row r="2309" s="180" customFormat="1"/>
    <row r="2310" s="180" customFormat="1"/>
    <row r="2311" s="180" customFormat="1"/>
    <row r="2312" s="180" customFormat="1"/>
    <row r="2313" s="180" customFormat="1"/>
    <row r="2314" s="180" customFormat="1"/>
    <row r="2315" s="180" customFormat="1"/>
    <row r="2316" s="180" customFormat="1"/>
    <row r="2317" s="180" customFormat="1"/>
    <row r="2318" s="180" customFormat="1"/>
    <row r="2319" s="180" customFormat="1"/>
    <row r="2320" s="180" customFormat="1"/>
    <row r="2321" s="180" customFormat="1"/>
    <row r="2322" s="180" customFormat="1"/>
    <row r="2323" s="180" customFormat="1"/>
    <row r="2324" s="180" customFormat="1"/>
    <row r="2325" s="180" customFormat="1"/>
    <row r="2326" s="180" customFormat="1"/>
    <row r="2327" s="180" customFormat="1"/>
    <row r="2328" s="180" customFormat="1"/>
    <row r="2329" s="180" customFormat="1"/>
    <row r="2330" s="180" customFormat="1"/>
    <row r="2331" s="180" customFormat="1"/>
    <row r="2332" s="180" customFormat="1"/>
    <row r="2333" s="180" customFormat="1"/>
    <row r="2334" s="180" customFormat="1"/>
    <row r="2335" s="180" customFormat="1"/>
    <row r="2336" s="180" customFormat="1"/>
    <row r="2337" s="180" customFormat="1"/>
    <row r="2338" s="180" customFormat="1"/>
    <row r="2339" s="180" customFormat="1"/>
    <row r="2340" s="180" customFormat="1"/>
    <row r="2341" s="180" customFormat="1"/>
    <row r="2342" s="180" customFormat="1"/>
    <row r="2343" s="180" customFormat="1"/>
    <row r="2344" s="180" customFormat="1"/>
    <row r="2345" s="180" customFormat="1"/>
    <row r="2346" s="180" customFormat="1"/>
    <row r="2347" s="180" customFormat="1"/>
    <row r="2348" s="180" customFormat="1"/>
    <row r="2349" s="180" customFormat="1"/>
    <row r="2350" s="180" customFormat="1"/>
    <row r="2351" s="180" customFormat="1"/>
    <row r="2352" s="180" customFormat="1"/>
    <row r="2353" s="180" customFormat="1"/>
    <row r="2354" s="180" customFormat="1"/>
    <row r="2355" s="180" customFormat="1"/>
    <row r="2356" s="180" customFormat="1"/>
    <row r="2357" s="180" customFormat="1"/>
    <row r="2358" s="180" customFormat="1"/>
    <row r="2359" s="180" customFormat="1"/>
    <row r="2360" s="180" customFormat="1"/>
    <row r="2361" s="180" customFormat="1"/>
    <row r="2362" s="180" customFormat="1"/>
    <row r="2363" s="180" customFormat="1"/>
    <row r="2364" s="180" customFormat="1"/>
    <row r="2365" s="180" customFormat="1"/>
    <row r="2366" s="180" customFormat="1"/>
    <row r="2367" s="180" customFormat="1"/>
    <row r="2368" s="180" customFormat="1"/>
    <row r="2369" s="180" customFormat="1"/>
    <row r="2370" s="180" customFormat="1"/>
    <row r="2371" s="180" customFormat="1"/>
    <row r="2372" s="180" customFormat="1"/>
    <row r="2373" s="180" customFormat="1"/>
    <row r="2374" s="180" customFormat="1"/>
    <row r="2375" s="180" customFormat="1"/>
    <row r="2376" s="180" customFormat="1"/>
    <row r="2377" s="180" customFormat="1"/>
    <row r="2378" s="180" customFormat="1"/>
    <row r="2379" s="180" customFormat="1"/>
    <row r="2380" s="180" customFormat="1"/>
    <row r="2381" s="180" customFormat="1"/>
    <row r="2382" s="180" customFormat="1"/>
    <row r="2383" s="180" customFormat="1"/>
    <row r="2384" s="180" customFormat="1"/>
    <row r="2385" s="180" customFormat="1"/>
    <row r="2386" s="180" customFormat="1"/>
    <row r="2387" s="180" customFormat="1"/>
    <row r="2388" s="180" customFormat="1"/>
    <row r="2389" s="180" customFormat="1"/>
    <row r="2390" s="180" customFormat="1"/>
    <row r="2391" s="180" customFormat="1"/>
    <row r="2392" s="180" customFormat="1"/>
    <row r="2393" s="180" customFormat="1"/>
    <row r="2394" s="180" customFormat="1"/>
    <row r="2395" s="180" customFormat="1"/>
    <row r="2396" s="180" customFormat="1"/>
    <row r="2397" s="180" customFormat="1"/>
    <row r="2398" s="180" customFormat="1"/>
    <row r="2399" s="180" customFormat="1"/>
    <row r="2400" s="180" customFormat="1"/>
    <row r="2401" s="180" customFormat="1"/>
    <row r="2402" s="180" customFormat="1"/>
    <row r="2403" s="180" customFormat="1"/>
    <row r="2404" s="180" customFormat="1"/>
    <row r="2405" s="180" customFormat="1"/>
    <row r="2406" s="180" customFormat="1"/>
    <row r="2407" s="180" customFormat="1"/>
    <row r="2408" s="180" customFormat="1"/>
    <row r="2409" s="180" customFormat="1"/>
    <row r="2410" s="180" customFormat="1"/>
    <row r="2411" s="180" customFormat="1"/>
    <row r="2412" s="180" customFormat="1"/>
    <row r="2413" s="180" customFormat="1"/>
    <row r="2414" s="180" customFormat="1"/>
    <row r="2415" s="180" customFormat="1"/>
    <row r="2416" s="180" customFormat="1"/>
    <row r="2417" s="180" customFormat="1"/>
    <row r="2418" s="180" customFormat="1"/>
    <row r="2419" s="180" customFormat="1"/>
    <row r="2420" s="180" customFormat="1"/>
    <row r="2421" s="180" customFormat="1"/>
    <row r="2422" s="180" customFormat="1"/>
    <row r="2423" s="180" customFormat="1"/>
    <row r="2424" s="180" customFormat="1"/>
    <row r="2425" s="180" customFormat="1"/>
    <row r="2426" s="180" customFormat="1"/>
    <row r="2427" s="180" customFormat="1"/>
    <row r="2428" s="180" customFormat="1"/>
    <row r="2429" s="180" customFormat="1"/>
    <row r="2430" s="180" customFormat="1"/>
    <row r="2431" s="180" customFormat="1"/>
    <row r="2432" s="180" customFormat="1"/>
    <row r="2433" s="180" customFormat="1"/>
    <row r="2434" s="180" customFormat="1"/>
    <row r="2435" s="180" customFormat="1"/>
    <row r="2436" s="180" customFormat="1"/>
    <row r="2437" s="180" customFormat="1"/>
    <row r="2438" s="180" customFormat="1"/>
    <row r="2439" s="180" customFormat="1"/>
    <row r="2440" s="180" customFormat="1"/>
    <row r="2441" s="180" customFormat="1"/>
    <row r="2442" s="180" customFormat="1"/>
    <row r="2443" s="180" customFormat="1"/>
    <row r="2444" s="180" customFormat="1"/>
    <row r="2445" s="180" customFormat="1"/>
    <row r="2446" s="180" customFormat="1"/>
    <row r="2447" s="180" customFormat="1"/>
    <row r="2448" s="180" customFormat="1"/>
    <row r="2449" s="180" customFormat="1"/>
    <row r="2450" s="180" customFormat="1"/>
    <row r="2451" s="180" customFormat="1"/>
    <row r="2452" s="180" customFormat="1"/>
    <row r="2453" s="180" customFormat="1"/>
    <row r="2454" s="180" customFormat="1"/>
    <row r="2455" s="180" customFormat="1"/>
    <row r="2456" s="180" customFormat="1"/>
    <row r="2457" s="180" customFormat="1"/>
    <row r="2458" s="180" customFormat="1"/>
    <row r="2459" s="180" customFormat="1"/>
    <row r="2460" s="180" customFormat="1"/>
    <row r="2461" s="180" customFormat="1"/>
    <row r="2462" s="180" customFormat="1"/>
    <row r="2463" s="180" customFormat="1"/>
    <row r="2464" s="180" customFormat="1"/>
    <row r="2465" s="180" customFormat="1"/>
    <row r="2466" s="180" customFormat="1"/>
    <row r="2467" s="180" customFormat="1"/>
    <row r="2468" s="180" customFormat="1"/>
    <row r="2469" s="180" customFormat="1"/>
    <row r="2470" s="180" customFormat="1"/>
    <row r="2471" s="180" customFormat="1"/>
    <row r="2472" s="180" customFormat="1"/>
    <row r="2473" s="180" customFormat="1"/>
    <row r="2474" s="180" customFormat="1"/>
    <row r="2475" s="180" customFormat="1"/>
    <row r="2476" s="180" customFormat="1"/>
    <row r="2477" s="180" customFormat="1"/>
    <row r="2478" s="180" customFormat="1"/>
    <row r="2479" s="180" customFormat="1"/>
    <row r="2480" s="180" customFormat="1"/>
    <row r="2481" s="180" customFormat="1"/>
    <row r="2482" s="180" customFormat="1"/>
  </sheetData>
  <sheetProtection sheet="1" deleteRows="0"/>
  <autoFilter ref="A3:N188"/>
  <mergeCells count="4">
    <mergeCell ref="A1:N1"/>
    <mergeCell ref="A2:G2"/>
    <mergeCell ref="H2:N2"/>
    <mergeCell ref="A189:E189"/>
  </mergeCells>
  <phoneticPr fontId="24" type="noConversion"/>
  <printOptions horizontalCentered="1"/>
  <pageMargins left="0.47244094488188981" right="0.39370078740157483" top="0.51181102362204722" bottom="0.59055118110236227" header="0.70866141732283472" footer="0.51181102362204722"/>
  <pageSetup paperSize="8" scale="5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pageSetUpPr fitToPage="1"/>
  </sheetPr>
  <dimension ref="A1:R63"/>
  <sheetViews>
    <sheetView showGridLines="0" zoomScaleSheetLayoutView="80" workbookViewId="0">
      <selection activeCell="C17" sqref="C17"/>
    </sheetView>
  </sheetViews>
  <sheetFormatPr defaultRowHeight="30" customHeight="1"/>
  <cols>
    <col min="1" max="1" width="23.85546875" style="18" customWidth="1"/>
    <col min="2" max="2" width="19.140625" style="23" customWidth="1"/>
    <col min="3" max="4" width="19.140625" style="18" customWidth="1"/>
    <col min="5" max="5" width="19.140625" style="23" customWidth="1"/>
    <col min="6" max="6" width="19.140625" style="18" customWidth="1"/>
    <col min="7" max="7" width="29.42578125" style="18" customWidth="1"/>
    <col min="8" max="8" width="27.28515625" style="18" customWidth="1"/>
    <col min="9" max="9" width="16.140625" style="18" customWidth="1"/>
    <col min="10" max="10" width="3.7109375" style="17" customWidth="1"/>
    <col min="11" max="11" width="5.140625" style="17" customWidth="1"/>
    <col min="12" max="12" width="3.7109375" style="18" bestFit="1" customWidth="1"/>
    <col min="13" max="13" width="5.5703125" style="19" bestFit="1" customWidth="1"/>
    <col min="14" max="14" width="3.7109375" style="18" bestFit="1" customWidth="1"/>
    <col min="15" max="15" width="0.42578125" style="18" customWidth="1"/>
    <col min="16" max="16" width="15" style="18" customWidth="1"/>
    <col min="17" max="16384" width="9.140625" style="18"/>
  </cols>
  <sheetData>
    <row r="1" spans="1:18" s="2" customFormat="1" ht="28.5">
      <c r="A1" s="216" t="s">
        <v>238</v>
      </c>
      <c r="B1" s="216"/>
      <c r="C1" s="216"/>
      <c r="D1" s="216"/>
      <c r="E1" s="216"/>
      <c r="F1" s="216"/>
      <c r="G1" s="216"/>
      <c r="H1" s="216"/>
      <c r="I1" s="216"/>
      <c r="J1" s="3"/>
      <c r="K1" s="3"/>
      <c r="L1" s="3"/>
      <c r="M1" s="3"/>
      <c r="N1" s="3"/>
      <c r="O1" s="3"/>
      <c r="P1" s="3"/>
      <c r="Q1" s="3"/>
      <c r="R1" s="4"/>
    </row>
    <row r="2" spans="1:18" s="2" customFormat="1" ht="22.5" customHeight="1" thickBot="1">
      <c r="A2" s="20"/>
      <c r="B2" s="20"/>
      <c r="C2" s="1"/>
      <c r="D2" s="21"/>
      <c r="E2" s="1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8" s="89" customFormat="1" ht="60.75" thickBot="1">
      <c r="A3" s="101" t="s">
        <v>239</v>
      </c>
      <c r="B3" s="102" t="s">
        <v>201</v>
      </c>
      <c r="C3" s="102" t="s">
        <v>205</v>
      </c>
      <c r="D3" s="102" t="s">
        <v>207</v>
      </c>
      <c r="E3" s="102" t="s">
        <v>218</v>
      </c>
      <c r="F3" s="133" t="s">
        <v>240</v>
      </c>
      <c r="G3" s="100" t="s">
        <v>241</v>
      </c>
      <c r="H3" s="100" t="s">
        <v>280</v>
      </c>
      <c r="I3" s="133" t="s">
        <v>242</v>
      </c>
      <c r="J3" s="85"/>
      <c r="K3" s="86"/>
      <c r="L3" s="87"/>
      <c r="M3" s="87"/>
      <c r="N3" s="87"/>
      <c r="O3" s="87"/>
      <c r="P3" s="88"/>
    </row>
    <row r="4" spans="1:18" s="5" customFormat="1" ht="33.75" customHeight="1">
      <c r="A4" s="33" t="s">
        <v>279</v>
      </c>
      <c r="B4" s="66">
        <f>'PIVOT CC'!C5</f>
        <v>27810</v>
      </c>
      <c r="C4" s="66">
        <f>'PIVOT CC'!C14</f>
        <v>19562.800000000003</v>
      </c>
      <c r="D4" s="66">
        <f>'PIVOT CC'!C23</f>
        <v>33980</v>
      </c>
      <c r="E4" s="66">
        <f>'PIVOT CC'!C32</f>
        <v>73520</v>
      </c>
      <c r="F4" s="67">
        <f>SUM(B4:E4)</f>
        <v>154872.79999999999</v>
      </c>
      <c r="G4" s="67">
        <f>B4*0.15</f>
        <v>4171.5</v>
      </c>
      <c r="H4" s="67">
        <f>B4*0.15</f>
        <v>4171.5</v>
      </c>
      <c r="I4" s="67">
        <f>F4+G4+H4</f>
        <v>163215.79999999999</v>
      </c>
      <c r="J4" s="22"/>
      <c r="K4" s="29"/>
      <c r="L4" s="6"/>
      <c r="M4" s="6"/>
      <c r="N4" s="6"/>
      <c r="O4" s="6"/>
      <c r="P4" s="7"/>
    </row>
    <row r="5" spans="1:18" s="5" customFormat="1" ht="33.75" customHeight="1">
      <c r="A5" s="33" t="s">
        <v>4</v>
      </c>
      <c r="B5" s="66">
        <f>'PIVOT CC'!C6</f>
        <v>103497.4</v>
      </c>
      <c r="C5" s="66">
        <f>'PIVOT CC'!C15</f>
        <v>138604</v>
      </c>
      <c r="D5" s="66">
        <f>'PIVOT CC'!C24</f>
        <v>105394.79999999999</v>
      </c>
      <c r="E5" s="66">
        <f>'PIVOT CC'!C33</f>
        <v>11800</v>
      </c>
      <c r="F5" s="67">
        <f t="shared" ref="F5:F11" si="0">SUM(B5:E5)</f>
        <v>359296.19999999995</v>
      </c>
      <c r="G5" s="67">
        <f t="shared" ref="G5:G11" si="1">B5*0.15</f>
        <v>15524.609999999999</v>
      </c>
      <c r="H5" s="67">
        <f t="shared" ref="H5:H11" si="2">B5*0.15</f>
        <v>15524.609999999999</v>
      </c>
      <c r="I5" s="67">
        <f t="shared" ref="I5:I11" si="3">F5+G5+H5</f>
        <v>390345.41999999993</v>
      </c>
      <c r="J5" s="22"/>
      <c r="K5" s="29"/>
      <c r="L5" s="6"/>
      <c r="M5" s="6"/>
      <c r="N5" s="6"/>
      <c r="O5" s="6"/>
      <c r="P5" s="7"/>
    </row>
    <row r="6" spans="1:18" s="5" customFormat="1" ht="33.75" customHeight="1">
      <c r="A6" s="33" t="s">
        <v>9</v>
      </c>
      <c r="B6" s="66">
        <f>'PIVOT CC'!C7</f>
        <v>88070</v>
      </c>
      <c r="C6" s="66">
        <f>'PIVOT CC'!C16</f>
        <v>94350</v>
      </c>
      <c r="D6" s="66">
        <f>'PIVOT CC'!C25</f>
        <v>11600</v>
      </c>
      <c r="E6" s="66">
        <f>'PIVOT CC'!C34</f>
        <v>9720</v>
      </c>
      <c r="F6" s="67">
        <f t="shared" si="0"/>
        <v>203740</v>
      </c>
      <c r="G6" s="67">
        <f t="shared" si="1"/>
        <v>13210.5</v>
      </c>
      <c r="H6" s="67">
        <f t="shared" si="2"/>
        <v>13210.5</v>
      </c>
      <c r="I6" s="67">
        <f t="shared" si="3"/>
        <v>230161</v>
      </c>
      <c r="J6" s="22"/>
      <c r="K6" s="29"/>
      <c r="L6" s="6"/>
      <c r="M6" s="6"/>
      <c r="N6" s="6"/>
      <c r="O6" s="6"/>
      <c r="P6" s="7"/>
    </row>
    <row r="7" spans="1:18" s="5" customFormat="1" ht="33.75" customHeight="1">
      <c r="A7" s="33" t="s">
        <v>11</v>
      </c>
      <c r="B7" s="66">
        <f>'PIVOT CC'!C8</f>
        <v>18604</v>
      </c>
      <c r="C7" s="66">
        <f>'PIVOT CC'!C17</f>
        <v>64230</v>
      </c>
      <c r="D7" s="66">
        <f>'PIVOT CC'!C26</f>
        <v>18248</v>
      </c>
      <c r="E7" s="66">
        <f>'PIVOT CC'!C35</f>
        <v>21910</v>
      </c>
      <c r="F7" s="67">
        <f t="shared" si="0"/>
        <v>122992</v>
      </c>
      <c r="G7" s="67">
        <f t="shared" si="1"/>
        <v>2790.6</v>
      </c>
      <c r="H7" s="67">
        <f t="shared" si="2"/>
        <v>2790.6</v>
      </c>
      <c r="I7" s="67">
        <f t="shared" si="3"/>
        <v>128573.20000000001</v>
      </c>
      <c r="J7" s="22"/>
      <c r="K7" s="29"/>
      <c r="L7" s="6"/>
      <c r="M7" s="6"/>
      <c r="N7" s="6"/>
      <c r="O7" s="6"/>
      <c r="P7" s="7"/>
    </row>
    <row r="8" spans="1:18" s="5" customFormat="1" ht="33.75" customHeight="1">
      <c r="A8" s="33" t="s">
        <v>13</v>
      </c>
      <c r="B8" s="66">
        <f>'PIVOT CC'!C9</f>
        <v>18202</v>
      </c>
      <c r="C8" s="66">
        <f>'PIVOT CC'!C18</f>
        <v>188386</v>
      </c>
      <c r="D8" s="66">
        <f>'PIVOT CC'!C27</f>
        <v>39887.4</v>
      </c>
      <c r="E8" s="66">
        <f>'PIVOT CC'!C36</f>
        <v>76840</v>
      </c>
      <c r="F8" s="67">
        <f t="shared" si="0"/>
        <v>323315.40000000002</v>
      </c>
      <c r="G8" s="67">
        <f t="shared" si="1"/>
        <v>2730.2999999999997</v>
      </c>
      <c r="H8" s="67">
        <f t="shared" si="2"/>
        <v>2730.2999999999997</v>
      </c>
      <c r="I8" s="67">
        <f t="shared" si="3"/>
        <v>328776</v>
      </c>
      <c r="J8" s="22"/>
      <c r="K8" s="29"/>
      <c r="L8" s="6"/>
      <c r="M8" s="6"/>
      <c r="N8" s="6"/>
      <c r="O8" s="6"/>
      <c r="P8" s="7"/>
    </row>
    <row r="9" spans="1:18" s="2" customFormat="1" ht="33.75" customHeight="1">
      <c r="A9" s="33" t="s">
        <v>15</v>
      </c>
      <c r="B9" s="66">
        <f>'PIVOT CC'!C10</f>
        <v>19700</v>
      </c>
      <c r="C9" s="66">
        <f>'PIVOT CC'!C19</f>
        <v>83300</v>
      </c>
      <c r="D9" s="66">
        <f>'PIVOT CC'!C28</f>
        <v>89120</v>
      </c>
      <c r="E9" s="66">
        <f>'PIVOT CC'!C37</f>
        <v>6950</v>
      </c>
      <c r="F9" s="67">
        <f t="shared" si="0"/>
        <v>199070</v>
      </c>
      <c r="G9" s="67">
        <f t="shared" si="1"/>
        <v>2955</v>
      </c>
      <c r="H9" s="67">
        <f t="shared" si="2"/>
        <v>2955</v>
      </c>
      <c r="I9" s="67">
        <f t="shared" si="3"/>
        <v>204980</v>
      </c>
      <c r="J9" s="22"/>
      <c r="K9" s="29"/>
      <c r="L9" s="6"/>
      <c r="M9" s="6"/>
      <c r="N9" s="6"/>
      <c r="O9" s="6"/>
      <c r="P9" s="7"/>
    </row>
    <row r="10" spans="1:18" s="2" customFormat="1" ht="33.75" customHeight="1">
      <c r="A10" s="33" t="s">
        <v>17</v>
      </c>
      <c r="B10" s="66">
        <f>'PIVOT CC'!C11</f>
        <v>78321.399999999994</v>
      </c>
      <c r="C10" s="66">
        <f>'PIVOT CC'!C20</f>
        <v>23622</v>
      </c>
      <c r="D10" s="66">
        <f>'PIVOT CC'!C29</f>
        <v>76181.399999999994</v>
      </c>
      <c r="E10" s="66">
        <f>'PIVOT CC'!C38</f>
        <v>16860</v>
      </c>
      <c r="F10" s="67">
        <f t="shared" si="0"/>
        <v>194984.8</v>
      </c>
      <c r="G10" s="67">
        <f t="shared" si="1"/>
        <v>11748.21</v>
      </c>
      <c r="H10" s="67">
        <f t="shared" si="2"/>
        <v>11748.21</v>
      </c>
      <c r="I10" s="67">
        <f t="shared" si="3"/>
        <v>218481.21999999997</v>
      </c>
      <c r="J10" s="22"/>
      <c r="K10" s="29"/>
      <c r="L10" s="6"/>
      <c r="M10" s="6"/>
      <c r="N10" s="6"/>
      <c r="O10" s="6"/>
      <c r="P10" s="7"/>
    </row>
    <row r="11" spans="1:18" s="2" customFormat="1" ht="33.75" customHeight="1">
      <c r="A11" s="33" t="s">
        <v>19</v>
      </c>
      <c r="B11" s="66">
        <f>'PIVOT CC'!C12</f>
        <v>140904</v>
      </c>
      <c r="C11" s="66">
        <f>'PIVOT CC'!C21</f>
        <v>100752.4</v>
      </c>
      <c r="D11" s="66">
        <f>'PIVOT CC'!C30</f>
        <v>155100</v>
      </c>
      <c r="E11" s="66">
        <f>'PIVOT CC'!C39</f>
        <v>50820</v>
      </c>
      <c r="F11" s="67">
        <f t="shared" si="0"/>
        <v>447576.4</v>
      </c>
      <c r="G11" s="67">
        <f t="shared" si="1"/>
        <v>21135.599999999999</v>
      </c>
      <c r="H11" s="67">
        <f t="shared" si="2"/>
        <v>21135.599999999999</v>
      </c>
      <c r="I11" s="67">
        <f t="shared" si="3"/>
        <v>489847.6</v>
      </c>
      <c r="J11" s="22"/>
      <c r="K11" s="29"/>
      <c r="L11" s="6"/>
      <c r="M11" s="6"/>
      <c r="N11" s="6"/>
      <c r="O11" s="6"/>
      <c r="P11" s="7"/>
    </row>
    <row r="12" spans="1:18" s="2" customFormat="1" ht="33.75" customHeight="1">
      <c r="A12" s="34" t="s">
        <v>240</v>
      </c>
      <c r="B12" s="68">
        <f t="shared" ref="B12:I12" si="4">SUM(B4:B11)</f>
        <v>495108.80000000005</v>
      </c>
      <c r="C12" s="68">
        <f t="shared" si="4"/>
        <v>712807.20000000007</v>
      </c>
      <c r="D12" s="68">
        <f t="shared" si="4"/>
        <v>529511.6</v>
      </c>
      <c r="E12" s="68">
        <f t="shared" si="4"/>
        <v>268420</v>
      </c>
      <c r="F12" s="131">
        <f t="shared" si="4"/>
        <v>2005847.6</v>
      </c>
      <c r="G12" s="68">
        <f t="shared" si="4"/>
        <v>74266.320000000007</v>
      </c>
      <c r="H12" s="68">
        <f t="shared" si="4"/>
        <v>74266.320000000007</v>
      </c>
      <c r="I12" s="131">
        <f t="shared" si="4"/>
        <v>2154380.2399999998</v>
      </c>
      <c r="J12" s="3"/>
      <c r="K12" s="3"/>
      <c r="L12" s="3"/>
      <c r="M12" s="3"/>
      <c r="N12" s="3"/>
      <c r="O12" s="3"/>
      <c r="P12" s="4"/>
    </row>
    <row r="13" spans="1:18" s="2" customFormat="1" ht="33.75" customHeight="1">
      <c r="A13" s="34" t="s">
        <v>243</v>
      </c>
      <c r="B13" s="35">
        <f t="shared" ref="B13:H13" si="5">+B12/$F$12</f>
        <v>0.24683271052097877</v>
      </c>
      <c r="C13" s="35">
        <f t="shared" si="5"/>
        <v>0.35536458502630014</v>
      </c>
      <c r="D13" s="35">
        <f t="shared" si="5"/>
        <v>0.26398396368697202</v>
      </c>
      <c r="E13" s="35">
        <f t="shared" si="5"/>
        <v>0.13381874076574909</v>
      </c>
      <c r="F13" s="35">
        <f t="shared" si="5"/>
        <v>1</v>
      </c>
      <c r="G13" s="35">
        <f t="shared" si="5"/>
        <v>3.7024906578146818E-2</v>
      </c>
      <c r="H13" s="35">
        <f t="shared" si="5"/>
        <v>3.7024906578146818E-2</v>
      </c>
      <c r="I13" s="35"/>
      <c r="J13" s="3"/>
      <c r="K13" s="3"/>
      <c r="L13" s="3"/>
      <c r="M13" s="3"/>
      <c r="N13" s="3"/>
      <c r="O13" s="3"/>
      <c r="P13" s="4"/>
    </row>
    <row r="14" spans="1:18" s="2" customFormat="1" ht="33.75" customHeight="1">
      <c r="A14" s="34" t="s">
        <v>244</v>
      </c>
      <c r="B14" s="35">
        <f>+B12/$I$12</f>
        <v>0.22981495597081791</v>
      </c>
      <c r="C14" s="35">
        <f t="shared" ref="C14:H14" si="6">+C12/$I$12</f>
        <v>0.33086415608787806</v>
      </c>
      <c r="D14" s="35">
        <f t="shared" si="6"/>
        <v>0.24578372478945501</v>
      </c>
      <c r="E14" s="35">
        <f t="shared" si="6"/>
        <v>0.12459267636060384</v>
      </c>
      <c r="F14" s="35">
        <f t="shared" si="6"/>
        <v>0.93105551320875479</v>
      </c>
      <c r="G14" s="35">
        <f t="shared" si="6"/>
        <v>3.4472243395622687E-2</v>
      </c>
      <c r="H14" s="35">
        <f t="shared" si="6"/>
        <v>3.4472243395622687E-2</v>
      </c>
      <c r="I14" s="35"/>
      <c r="J14" s="3"/>
      <c r="K14" s="3"/>
      <c r="L14" s="3"/>
      <c r="M14" s="3"/>
      <c r="N14" s="3"/>
      <c r="O14" s="3"/>
      <c r="P14" s="4"/>
    </row>
    <row r="15" spans="1:18" ht="30" customHeight="1">
      <c r="J15" s="3"/>
      <c r="K15" s="3"/>
      <c r="L15" s="3"/>
      <c r="M15" s="3"/>
      <c r="N15" s="3"/>
      <c r="O15" s="3"/>
      <c r="P15" s="4"/>
    </row>
    <row r="16" spans="1:18" ht="30" customHeight="1">
      <c r="B16" s="18"/>
      <c r="E16" s="18"/>
      <c r="J16" s="18"/>
      <c r="K16" s="18"/>
      <c r="M16" s="18"/>
    </row>
    <row r="17" spans="1:3" ht="30" customHeight="1">
      <c r="A17" s="158" t="s">
        <v>240</v>
      </c>
      <c r="B17" s="159">
        <f>SUM('Total par ligne budgétaire'!G4:G188)</f>
        <v>2005847.5999999999</v>
      </c>
      <c r="C17" s="192" t="str">
        <f>IF(F12=B17,"OK","ERREUR: 
TOTAL PAS A JOUR")</f>
        <v>OK</v>
      </c>
    </row>
    <row r="18" spans="1:3" ht="30" customHeight="1">
      <c r="A18" s="30"/>
    </row>
    <row r="19" spans="1:3" ht="30" customHeight="1">
      <c r="A19" s="30"/>
    </row>
    <row r="20" spans="1:3" ht="30" customHeight="1">
      <c r="A20" s="30"/>
    </row>
    <row r="21" spans="1:3" ht="30" customHeight="1">
      <c r="A21" s="30"/>
    </row>
    <row r="22" spans="1:3" ht="35.1" customHeight="1">
      <c r="A22" s="30"/>
      <c r="B22" s="24"/>
    </row>
    <row r="23" spans="1:3" ht="30" customHeight="1">
      <c r="A23" s="30"/>
    </row>
    <row r="24" spans="1:3" ht="35.1" customHeight="1">
      <c r="A24" s="30"/>
    </row>
    <row r="25" spans="1:3" ht="30" customHeight="1">
      <c r="A25" s="30"/>
    </row>
    <row r="26" spans="1:3" ht="30" customHeight="1">
      <c r="A26" s="30"/>
    </row>
    <row r="27" spans="1:3" ht="30" customHeight="1">
      <c r="A27" s="30"/>
    </row>
    <row r="28" spans="1:3" ht="30" customHeight="1">
      <c r="A28" s="30"/>
    </row>
    <row r="29" spans="1:3" ht="30" customHeight="1">
      <c r="A29" s="30"/>
    </row>
    <row r="30" spans="1:3" ht="30" customHeight="1">
      <c r="A30" s="30"/>
      <c r="B30" s="24"/>
    </row>
    <row r="31" spans="1:3" ht="30" customHeight="1">
      <c r="A31" s="30"/>
    </row>
    <row r="32" spans="1:3" ht="35.1" customHeight="1"/>
    <row r="33" spans="1:5" ht="35.1" customHeight="1"/>
    <row r="35" spans="1:5" ht="30" customHeight="1">
      <c r="A35" s="26"/>
      <c r="B35" s="27"/>
      <c r="E35" s="28"/>
    </row>
    <row r="36" spans="1:5" ht="35.1" customHeight="1"/>
    <row r="37" spans="1:5" ht="35.1" customHeight="1"/>
    <row r="38" spans="1:5" ht="15"/>
    <row r="39" spans="1:5" ht="15"/>
    <row r="40" spans="1:5" ht="15"/>
    <row r="41" spans="1:5" ht="15"/>
    <row r="42" spans="1:5" ht="35.1" customHeight="1"/>
    <row r="43" spans="1:5" ht="35.1" customHeight="1"/>
    <row r="44" spans="1:5" ht="15"/>
    <row r="45" spans="1:5" ht="15"/>
    <row r="46" spans="1:5" ht="15"/>
    <row r="47" spans="1:5" ht="15"/>
    <row r="48" spans="1:5" ht="15"/>
    <row r="49" spans="1:1" ht="15"/>
    <row r="50" spans="1:1" ht="15"/>
    <row r="51" spans="1:1" ht="15"/>
    <row r="52" spans="1:1" ht="15"/>
    <row r="53" spans="1:1" ht="15"/>
    <row r="54" spans="1:1" ht="15"/>
    <row r="55" spans="1:1" ht="15"/>
    <row r="57" spans="1:1" ht="30" customHeight="1">
      <c r="A57" s="20"/>
    </row>
    <row r="58" spans="1:1" ht="30" customHeight="1">
      <c r="A58" s="20"/>
    </row>
    <row r="59" spans="1:1" ht="30" customHeight="1">
      <c r="A59" s="20"/>
    </row>
    <row r="60" spans="1:1" ht="30" customHeight="1">
      <c r="A60" s="20"/>
    </row>
    <row r="61" spans="1:1" ht="30" customHeight="1">
      <c r="A61" s="20"/>
    </row>
    <row r="62" spans="1:1" ht="30" customHeight="1">
      <c r="A62" s="20"/>
    </row>
    <row r="63" spans="1:1" ht="30" customHeight="1">
      <c r="A63" s="20"/>
    </row>
  </sheetData>
  <sheetProtection sheet="1" selectLockedCells="1" selectUnlockedCells="1"/>
  <protectedRanges>
    <protectedRange sqref="F16:G16" name="rowsTstaff"/>
  </protectedRanges>
  <dataConsolidate/>
  <mergeCells count="1">
    <mergeCell ref="A1:I1"/>
  </mergeCells>
  <phoneticPr fontId="24" type="noConversion"/>
  <dataValidations disablePrompts="1" count="1">
    <dataValidation type="list" allowBlank="1" showInputMessage="1" showErrorMessage="1" sqref="F16:G16">
      <formula1>"Yes, No"</formula1>
    </dataValidation>
  </dataValidations>
  <pageMargins left="0.47244094488188981" right="0.39370078740157483" top="0.51181102362204722" bottom="0.59055118110236227" header="0.70866141732283472" footer="0.51181102362204722"/>
  <pageSetup paperSize="8" firstPageNumber="0" fitToHeight="0" pageOrder="overThenDown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showGridLines="0" zoomScaleSheetLayoutView="80" workbookViewId="0">
      <selection activeCell="K3" sqref="K3"/>
    </sheetView>
  </sheetViews>
  <sheetFormatPr defaultRowHeight="30" customHeight="1"/>
  <cols>
    <col min="1" max="1" width="23.85546875" style="18" customWidth="1"/>
    <col min="2" max="2" width="13.7109375" style="18" customWidth="1"/>
    <col min="3" max="5" width="13.7109375" style="23" customWidth="1"/>
    <col min="6" max="8" width="13.7109375" style="18" customWidth="1"/>
    <col min="9" max="9" width="29.42578125" style="18" customWidth="1"/>
    <col min="10" max="10" width="27.28515625" style="18" customWidth="1"/>
    <col min="11" max="11" width="16.140625" style="18" customWidth="1"/>
    <col min="12" max="12" width="3.7109375" style="17" customWidth="1"/>
    <col min="13" max="13" width="5.140625" style="17" customWidth="1"/>
    <col min="14" max="14" width="14.85546875" style="18" customWidth="1"/>
    <col min="15" max="15" width="5.5703125" style="19" bestFit="1" customWidth="1"/>
    <col min="16" max="16" width="3.7109375" style="18" bestFit="1" customWidth="1"/>
    <col min="17" max="17" width="0.42578125" style="18" customWidth="1"/>
    <col min="18" max="18" width="15" style="18" customWidth="1"/>
    <col min="19" max="16384" width="9.140625" style="18"/>
  </cols>
  <sheetData>
    <row r="1" spans="1:19" s="2" customFormat="1" ht="28.5">
      <c r="A1" s="216" t="s">
        <v>245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3"/>
      <c r="M1" s="3"/>
      <c r="N1" s="3"/>
      <c r="O1" s="3"/>
      <c r="P1" s="3"/>
      <c r="Q1" s="3"/>
      <c r="R1" s="4"/>
    </row>
    <row r="2" spans="1:19" s="2" customFormat="1" ht="22.5" customHeight="1" thickBot="1">
      <c r="A2" s="20"/>
      <c r="B2" s="20"/>
      <c r="C2" s="1"/>
      <c r="D2" s="21"/>
      <c r="E2" s="1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1:19" s="89" customFormat="1" ht="60.75" thickBot="1">
      <c r="A3" s="101" t="s">
        <v>239</v>
      </c>
      <c r="B3" s="102" t="s">
        <v>200</v>
      </c>
      <c r="C3" s="102" t="s">
        <v>210</v>
      </c>
      <c r="D3" s="102" t="s">
        <v>215</v>
      </c>
      <c r="E3" s="102" t="s">
        <v>221</v>
      </c>
      <c r="F3" s="102" t="s">
        <v>226</v>
      </c>
      <c r="G3" s="102" t="s">
        <v>231</v>
      </c>
      <c r="H3" s="133" t="s">
        <v>240</v>
      </c>
      <c r="I3" s="100" t="s">
        <v>241</v>
      </c>
      <c r="J3" s="100" t="s">
        <v>280</v>
      </c>
      <c r="K3" s="133" t="s">
        <v>242</v>
      </c>
      <c r="L3" s="85"/>
      <c r="M3" s="86"/>
      <c r="O3" s="87"/>
      <c r="P3" s="87"/>
      <c r="Q3" s="87"/>
      <c r="R3" s="88"/>
    </row>
    <row r="4" spans="1:19" s="5" customFormat="1" ht="33.75" customHeight="1">
      <c r="A4" s="103" t="s">
        <v>279</v>
      </c>
      <c r="B4" s="104">
        <f>'PIVOT WP'!C5</f>
        <v>10900</v>
      </c>
      <c r="C4" s="104">
        <f>'PIVOT WP'!C14</f>
        <v>3950</v>
      </c>
      <c r="D4" s="104">
        <f>'PIVOT WP'!C23</f>
        <v>26444</v>
      </c>
      <c r="E4" s="104">
        <f>'PIVOT WP'!C32</f>
        <v>9560</v>
      </c>
      <c r="F4" s="104">
        <f>'PIVOT WP'!C41</f>
        <v>85068.800000000003</v>
      </c>
      <c r="G4" s="104">
        <f>'PIVOT WP'!C50</f>
        <v>18950</v>
      </c>
      <c r="H4" s="105">
        <f>SUM(B4:G4)</f>
        <v>154872.79999999999</v>
      </c>
      <c r="I4" s="105">
        <f>' Budget par CC'!B4*0.15</f>
        <v>4171.5</v>
      </c>
      <c r="J4" s="105">
        <f>' Budget par CC'!B4*0.15</f>
        <v>4171.5</v>
      </c>
      <c r="K4" s="106">
        <f>SUM(H4:J4)</f>
        <v>163215.79999999999</v>
      </c>
      <c r="L4" s="22"/>
      <c r="M4" s="25"/>
      <c r="O4" s="6"/>
      <c r="P4" s="6"/>
      <c r="Q4" s="6"/>
      <c r="R4" s="7"/>
    </row>
    <row r="5" spans="1:19" s="5" customFormat="1" ht="33.75" customHeight="1">
      <c r="A5" s="107" t="s">
        <v>4</v>
      </c>
      <c r="B5" s="66">
        <f>'PIVOT WP'!C6</f>
        <v>21477.4</v>
      </c>
      <c r="C5" s="66">
        <f>'PIVOT WP'!C15</f>
        <v>14684</v>
      </c>
      <c r="D5" s="66">
        <f>'PIVOT WP'!C24</f>
        <v>142350</v>
      </c>
      <c r="E5" s="66">
        <f>'PIVOT WP'!C33</f>
        <v>58920</v>
      </c>
      <c r="F5" s="66">
        <f>'PIVOT WP'!C42</f>
        <v>89210</v>
      </c>
      <c r="G5" s="66">
        <f>'PIVOT WP'!C51</f>
        <v>32654.800000000003</v>
      </c>
      <c r="H5" s="69">
        <f t="shared" ref="H5:H11" si="0">SUM(B5:G5)</f>
        <v>359296.2</v>
      </c>
      <c r="I5" s="67">
        <f>' Budget par CC'!B5*0.15</f>
        <v>15524.609999999999</v>
      </c>
      <c r="J5" s="67">
        <f>' Budget par CC'!B5*0.15</f>
        <v>15524.609999999999</v>
      </c>
      <c r="K5" s="108">
        <f t="shared" ref="K5:K12" si="1">SUM(H5:J5)</f>
        <v>390345.42</v>
      </c>
      <c r="L5" s="22"/>
      <c r="M5" s="29"/>
      <c r="O5" s="6"/>
      <c r="P5" s="6"/>
      <c r="Q5" s="6"/>
      <c r="R5" s="7"/>
    </row>
    <row r="6" spans="1:19" s="5" customFormat="1" ht="33.75" customHeight="1">
      <c r="A6" s="107" t="s">
        <v>9</v>
      </c>
      <c r="B6" s="66">
        <f>'PIVOT WP'!C7</f>
        <v>4700</v>
      </c>
      <c r="C6" s="66">
        <f>'PIVOT WP'!C16</f>
        <v>72350</v>
      </c>
      <c r="D6" s="66">
        <f>'PIVOT WP'!C25</f>
        <v>10300</v>
      </c>
      <c r="E6" s="66">
        <f>'PIVOT WP'!C34</f>
        <v>85100</v>
      </c>
      <c r="F6" s="66">
        <f>'PIVOT WP'!C43</f>
        <v>26140</v>
      </c>
      <c r="G6" s="66">
        <f>'PIVOT WP'!C52</f>
        <v>5150</v>
      </c>
      <c r="H6" s="69">
        <f t="shared" si="0"/>
        <v>203740</v>
      </c>
      <c r="I6" s="67">
        <f>' Budget par CC'!B6*0.15</f>
        <v>13210.5</v>
      </c>
      <c r="J6" s="67">
        <f>' Budget par CC'!B6*0.15</f>
        <v>13210.5</v>
      </c>
      <c r="K6" s="108">
        <f t="shared" si="1"/>
        <v>230161</v>
      </c>
      <c r="L6" s="22"/>
      <c r="M6" s="29"/>
      <c r="O6" s="6"/>
      <c r="P6" s="6"/>
      <c r="Q6" s="6"/>
      <c r="R6" s="7"/>
    </row>
    <row r="7" spans="1:19" s="5" customFormat="1" ht="33.75" customHeight="1">
      <c r="A7" s="107" t="s">
        <v>11</v>
      </c>
      <c r="B7" s="66">
        <f>'PIVOT WP'!C8</f>
        <v>16504</v>
      </c>
      <c r="C7" s="66">
        <f>'PIVOT WP'!C17</f>
        <v>7700</v>
      </c>
      <c r="D7" s="66">
        <f>'PIVOT WP'!C26</f>
        <v>58240</v>
      </c>
      <c r="E7" s="66">
        <f>'PIVOT WP'!C35</f>
        <v>18550</v>
      </c>
      <c r="F7" s="66">
        <f>'PIVOT WP'!C44</f>
        <v>6210</v>
      </c>
      <c r="G7" s="66">
        <f>'PIVOT WP'!C53</f>
        <v>15788</v>
      </c>
      <c r="H7" s="69">
        <f t="shared" si="0"/>
        <v>122992</v>
      </c>
      <c r="I7" s="67">
        <f>' Budget par CC'!B7*0.15</f>
        <v>2790.6</v>
      </c>
      <c r="J7" s="67">
        <f>' Budget par CC'!B7*0.15</f>
        <v>2790.6</v>
      </c>
      <c r="K7" s="108">
        <f t="shared" si="1"/>
        <v>128573.20000000001</v>
      </c>
      <c r="L7" s="22"/>
      <c r="M7" s="29"/>
      <c r="O7" s="6"/>
      <c r="P7" s="6"/>
      <c r="Q7" s="6"/>
      <c r="R7" s="7"/>
    </row>
    <row r="8" spans="1:19" s="5" customFormat="1" ht="33.75" customHeight="1">
      <c r="A8" s="107" t="s">
        <v>13</v>
      </c>
      <c r="B8" s="66">
        <f>'PIVOT WP'!C9</f>
        <v>73100</v>
      </c>
      <c r="C8" s="66">
        <f>'PIVOT WP'!C18</f>
        <v>56420</v>
      </c>
      <c r="D8" s="66">
        <f>'PIVOT WP'!C27</f>
        <v>75220</v>
      </c>
      <c r="E8" s="66">
        <f>'PIVOT WP'!C36</f>
        <v>27709.4</v>
      </c>
      <c r="F8" s="66">
        <f>'PIVOT WP'!C45</f>
        <v>16916</v>
      </c>
      <c r="G8" s="66">
        <f>'PIVOT WP'!C54</f>
        <v>73950</v>
      </c>
      <c r="H8" s="69">
        <f t="shared" si="0"/>
        <v>323315.40000000002</v>
      </c>
      <c r="I8" s="67">
        <f>' Budget par CC'!B8*0.15</f>
        <v>2730.2999999999997</v>
      </c>
      <c r="J8" s="67">
        <f>' Budget par CC'!B8*0.15</f>
        <v>2730.2999999999997</v>
      </c>
      <c r="K8" s="108">
        <f t="shared" si="1"/>
        <v>328776</v>
      </c>
      <c r="L8" s="22"/>
      <c r="M8" s="29"/>
      <c r="O8" s="6"/>
      <c r="P8" s="6"/>
      <c r="Q8" s="6"/>
      <c r="R8" s="7"/>
    </row>
    <row r="9" spans="1:19" s="5" customFormat="1" ht="33.75" customHeight="1">
      <c r="A9" s="107" t="s">
        <v>15</v>
      </c>
      <c r="B9" s="66">
        <f>'PIVOT WP'!C10</f>
        <v>10300</v>
      </c>
      <c r="C9" s="66">
        <f>'PIVOT WP'!C19</f>
        <v>72620</v>
      </c>
      <c r="D9" s="66">
        <f>'PIVOT WP'!C28</f>
        <v>17950</v>
      </c>
      <c r="E9" s="66">
        <f>'PIVOT WP'!C37</f>
        <v>5550</v>
      </c>
      <c r="F9" s="66">
        <f>'PIVOT WP'!C46</f>
        <v>82450</v>
      </c>
      <c r="G9" s="66">
        <f>'PIVOT WP'!C55</f>
        <v>10200</v>
      </c>
      <c r="H9" s="69">
        <f t="shared" si="0"/>
        <v>199070</v>
      </c>
      <c r="I9" s="67">
        <f>' Budget par CC'!B9*0.15</f>
        <v>2955</v>
      </c>
      <c r="J9" s="67">
        <f>' Budget par CC'!B9*0.15</f>
        <v>2955</v>
      </c>
      <c r="K9" s="108">
        <f t="shared" si="1"/>
        <v>204980</v>
      </c>
      <c r="L9" s="22"/>
      <c r="M9" s="29"/>
      <c r="O9" s="6"/>
      <c r="P9" s="6"/>
      <c r="Q9" s="6"/>
      <c r="R9" s="7"/>
    </row>
    <row r="10" spans="1:19" s="5" customFormat="1" ht="33.75" customHeight="1">
      <c r="A10" s="107" t="s">
        <v>17</v>
      </c>
      <c r="B10" s="66">
        <f>'PIVOT WP'!C11</f>
        <v>64220</v>
      </c>
      <c r="C10" s="66">
        <f>'PIVOT WP'!C20</f>
        <v>10150</v>
      </c>
      <c r="D10" s="66">
        <f>'PIVOT WP'!C29</f>
        <v>32654.800000000003</v>
      </c>
      <c r="E10" s="66">
        <f>'PIVOT WP'!C38</f>
        <v>15788</v>
      </c>
      <c r="F10" s="66">
        <f>'PIVOT WP'!C47</f>
        <v>15072</v>
      </c>
      <c r="G10" s="66">
        <f>'PIVOT WP'!C56</f>
        <v>57100</v>
      </c>
      <c r="H10" s="69">
        <f t="shared" si="0"/>
        <v>194984.8</v>
      </c>
      <c r="I10" s="67">
        <f>' Budget par CC'!B10*0.15</f>
        <v>11748.21</v>
      </c>
      <c r="J10" s="67">
        <f>' Budget par CC'!B10*0.15</f>
        <v>11748.21</v>
      </c>
      <c r="K10" s="108">
        <f t="shared" si="1"/>
        <v>218481.21999999997</v>
      </c>
      <c r="L10" s="22"/>
      <c r="M10" s="29"/>
      <c r="O10" s="6"/>
      <c r="P10" s="6"/>
      <c r="Q10" s="6"/>
      <c r="R10" s="7"/>
    </row>
    <row r="11" spans="1:19" s="5" customFormat="1" ht="33.75" customHeight="1">
      <c r="A11" s="107" t="s">
        <v>19</v>
      </c>
      <c r="B11" s="66">
        <f>'PIVOT WP'!C12</f>
        <v>201220</v>
      </c>
      <c r="C11" s="66">
        <f>'PIVOT WP'!C21</f>
        <v>20477.400000000001</v>
      </c>
      <c r="D11" s="66">
        <f>'PIVOT WP'!C30</f>
        <v>5950</v>
      </c>
      <c r="E11" s="66">
        <f>'PIVOT WP'!C39</f>
        <v>75129</v>
      </c>
      <c r="F11" s="66">
        <f>'PIVOT WP'!C48</f>
        <v>69580</v>
      </c>
      <c r="G11" s="66">
        <f>'PIVOT WP'!C57</f>
        <v>75220</v>
      </c>
      <c r="H11" s="69">
        <f t="shared" si="0"/>
        <v>447576.4</v>
      </c>
      <c r="I11" s="67">
        <f>' Budget par CC'!B11*0.15</f>
        <v>21135.599999999999</v>
      </c>
      <c r="J11" s="67">
        <f>' Budget par CC'!B11*0.15</f>
        <v>21135.599999999999</v>
      </c>
      <c r="K11" s="108">
        <f t="shared" si="1"/>
        <v>489847.6</v>
      </c>
      <c r="L11" s="22"/>
      <c r="M11" s="29"/>
      <c r="O11" s="6"/>
      <c r="P11" s="6"/>
      <c r="Q11" s="6"/>
      <c r="R11" s="7"/>
    </row>
    <row r="12" spans="1:19" s="2" customFormat="1" ht="33.75" customHeight="1">
      <c r="A12" s="109" t="s">
        <v>240</v>
      </c>
      <c r="B12" s="68">
        <f t="shared" ref="B12:J12" si="2">SUM(B4:B11)</f>
        <v>402421.4</v>
      </c>
      <c r="C12" s="68">
        <f t="shared" si="2"/>
        <v>258351.4</v>
      </c>
      <c r="D12" s="68">
        <f t="shared" si="2"/>
        <v>369108.8</v>
      </c>
      <c r="E12" s="68">
        <f t="shared" si="2"/>
        <v>296306.40000000002</v>
      </c>
      <c r="F12" s="68">
        <f t="shared" si="2"/>
        <v>390646.8</v>
      </c>
      <c r="G12" s="68">
        <f t="shared" si="2"/>
        <v>289012.8</v>
      </c>
      <c r="H12" s="131">
        <f t="shared" si="2"/>
        <v>2005847.6</v>
      </c>
      <c r="I12" s="68">
        <f t="shared" si="2"/>
        <v>74266.320000000007</v>
      </c>
      <c r="J12" s="68">
        <f t="shared" si="2"/>
        <v>74266.320000000007</v>
      </c>
      <c r="K12" s="132">
        <f t="shared" si="1"/>
        <v>2154380.2400000002</v>
      </c>
      <c r="L12" s="22"/>
      <c r="M12" s="29"/>
      <c r="O12" s="6"/>
      <c r="P12" s="6"/>
      <c r="Q12" s="6"/>
      <c r="R12" s="7"/>
    </row>
    <row r="13" spans="1:19" s="2" customFormat="1" ht="33.75" customHeight="1">
      <c r="A13" s="109" t="s">
        <v>243</v>
      </c>
      <c r="B13" s="35">
        <f t="shared" ref="B13:G13" si="3">+B12/$H$12</f>
        <v>0.20062411521194332</v>
      </c>
      <c r="C13" s="35">
        <f t="shared" si="3"/>
        <v>0.12879911714130224</v>
      </c>
      <c r="D13" s="35">
        <f t="shared" si="3"/>
        <v>0.18401637292883066</v>
      </c>
      <c r="E13" s="35">
        <f t="shared" si="3"/>
        <v>0.14772129248503227</v>
      </c>
      <c r="F13" s="35">
        <f t="shared" si="3"/>
        <v>0.19475397831819324</v>
      </c>
      <c r="G13" s="35">
        <f t="shared" si="3"/>
        <v>0.14408512391469819</v>
      </c>
      <c r="H13" s="35">
        <f>SUM(B13:G13)</f>
        <v>0.99999999999999989</v>
      </c>
      <c r="I13" s="35">
        <f>+I12/$H$12</f>
        <v>3.7024906578146818E-2</v>
      </c>
      <c r="J13" s="35">
        <f>+J12/$H$12</f>
        <v>3.7024906578146818E-2</v>
      </c>
      <c r="K13" s="110"/>
      <c r="L13" s="3"/>
      <c r="M13" s="3"/>
      <c r="O13" s="3"/>
      <c r="P13" s="3"/>
      <c r="Q13" s="3"/>
      <c r="R13" s="4"/>
    </row>
    <row r="14" spans="1:19" s="2" customFormat="1" ht="33.75" customHeight="1" thickBot="1">
      <c r="A14" s="111" t="s">
        <v>244</v>
      </c>
      <c r="B14" s="112">
        <f>+B12/$K$12</f>
        <v>0.1867921885507082</v>
      </c>
      <c r="C14" s="112">
        <f t="shared" ref="C14:J14" si="4">+C12/$K$12</f>
        <v>0.11991912811082966</v>
      </c>
      <c r="D14" s="112">
        <f t="shared" si="4"/>
        <v>0.17132945853606601</v>
      </c>
      <c r="E14" s="112">
        <f t="shared" si="4"/>
        <v>0.13753672378651227</v>
      </c>
      <c r="F14" s="112">
        <f t="shared" si="4"/>
        <v>0.18132676523249208</v>
      </c>
      <c r="G14" s="112">
        <f t="shared" si="4"/>
        <v>0.13415124899214634</v>
      </c>
      <c r="H14" s="112">
        <f t="shared" si="4"/>
        <v>0.93105551320875457</v>
      </c>
      <c r="I14" s="112">
        <f t="shared" si="4"/>
        <v>3.447224339562268E-2</v>
      </c>
      <c r="J14" s="112">
        <f t="shared" si="4"/>
        <v>3.447224339562268E-2</v>
      </c>
      <c r="K14" s="113"/>
      <c r="M14" s="3"/>
      <c r="O14" s="3"/>
      <c r="P14" s="3"/>
      <c r="Q14" s="3"/>
      <c r="R14" s="3"/>
      <c r="S14" s="4"/>
    </row>
    <row r="15" spans="1:19" ht="30" customHeight="1">
      <c r="A15" s="20"/>
      <c r="B15" s="20"/>
      <c r="L15" s="3"/>
      <c r="M15" s="3"/>
      <c r="N15" s="3"/>
      <c r="O15" s="3"/>
      <c r="P15" s="3"/>
      <c r="Q15" s="3"/>
      <c r="R15" s="4"/>
    </row>
    <row r="16" spans="1:19" ht="30" customHeight="1">
      <c r="A16" s="20"/>
      <c r="B16" s="20"/>
    </row>
    <row r="17" spans="1:3" ht="30" customHeight="1">
      <c r="A17" s="158" t="s">
        <v>240</v>
      </c>
      <c r="B17" s="161">
        <f>SUM('Total par ligne budgétaire'!G4:G188)</f>
        <v>2005847.5999999999</v>
      </c>
      <c r="C17" s="191" t="str">
        <f>IF(H12=B17,"OK","ERREUR: 
TOTAL PAS A JOUR")</f>
        <v>OK</v>
      </c>
    </row>
    <row r="18" spans="1:3" ht="30" customHeight="1">
      <c r="A18" s="20"/>
      <c r="B18" s="20"/>
    </row>
    <row r="19" spans="1:3" ht="30" customHeight="1">
      <c r="A19" s="20"/>
      <c r="B19" s="20"/>
    </row>
    <row r="20" spans="1:3" ht="30" customHeight="1">
      <c r="A20" s="20"/>
      <c r="B20" s="20"/>
    </row>
  </sheetData>
  <sheetProtection sheet="1" selectLockedCells="1" selectUnlockedCells="1"/>
  <protectedRanges>
    <protectedRange sqref="I16" name="rowsTstaff_1"/>
  </protectedRanges>
  <dataConsolidate/>
  <mergeCells count="1">
    <mergeCell ref="A1:K1"/>
  </mergeCells>
  <phoneticPr fontId="24" type="noConversion"/>
  <dataValidations count="1">
    <dataValidation type="list" allowBlank="1" showInputMessage="1" showErrorMessage="1" sqref="I16">
      <formula1>"Yes, No"</formula1>
    </dataValidation>
  </dataValidations>
  <pageMargins left="0.47244094488188981" right="0.39370078740157483" top="0.51181102362204722" bottom="0.59055118110236227" header="0.70866141732283472" footer="0.51181102362204722"/>
  <pageSetup paperSize="8" firstPageNumber="0" fitToHeight="0" pageOrder="overThenDown" orientation="landscape" r:id="rId1"/>
  <headerFooter>
    <oddFooter>&amp;R&amp;P</oddFooter>
  </headerFooter>
  <ignoredErrors>
    <ignoredError sqref="H12:H1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A1:M19"/>
  <sheetViews>
    <sheetView showGridLines="0" zoomScaleNormal="100" zoomScaleSheetLayoutView="80" workbookViewId="0">
      <selection activeCell="F18" sqref="F18"/>
    </sheetView>
  </sheetViews>
  <sheetFormatPr defaultRowHeight="30" customHeight="1"/>
  <cols>
    <col min="1" max="1" width="36.42578125" style="18" customWidth="1"/>
    <col min="2" max="2" width="19.5703125" style="32" customWidth="1"/>
    <col min="3" max="3" width="14.140625" style="23" customWidth="1"/>
    <col min="4" max="4" width="9.5703125" style="23" customWidth="1"/>
    <col min="5" max="5" width="11.5703125" style="18" bestFit="1" customWidth="1"/>
    <col min="6" max="6" width="10.140625" style="18" customWidth="1"/>
    <col min="7" max="7" width="11.5703125" style="18" bestFit="1" customWidth="1"/>
    <col min="8" max="8" width="9.140625" style="18"/>
    <col min="9" max="9" width="12.140625" style="18" customWidth="1"/>
    <col min="10" max="10" width="9.140625" style="18"/>
    <col min="11" max="11" width="10.5703125" style="18" bestFit="1" customWidth="1"/>
    <col min="12" max="16384" width="9.140625" style="18"/>
  </cols>
  <sheetData>
    <row r="1" spans="1:13" s="2" customFormat="1" ht="28.5">
      <c r="A1" s="218" t="s">
        <v>281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</row>
    <row r="2" spans="1:13" s="2" customFormat="1" ht="22.5" customHeight="1" thickBot="1">
      <c r="A2" s="169"/>
      <c r="B2" s="170"/>
      <c r="C2" s="171"/>
      <c r="D2" s="171"/>
      <c r="E2" s="172"/>
      <c r="F2" s="172"/>
      <c r="G2" s="172"/>
      <c r="H2" s="172"/>
      <c r="I2" s="172"/>
      <c r="J2" s="172"/>
      <c r="K2" s="172"/>
      <c r="L2" s="172"/>
    </row>
    <row r="3" spans="1:13" ht="30" customHeight="1" thickBot="1">
      <c r="A3" s="37" t="s">
        <v>282</v>
      </c>
      <c r="B3" s="134" t="s">
        <v>248</v>
      </c>
      <c r="C3" s="217" t="s">
        <v>288</v>
      </c>
      <c r="D3" s="217" t="s">
        <v>5</v>
      </c>
      <c r="E3" s="217" t="s">
        <v>289</v>
      </c>
      <c r="F3" s="217" t="s">
        <v>5</v>
      </c>
      <c r="G3" s="217" t="s">
        <v>290</v>
      </c>
      <c r="H3" s="217" t="s">
        <v>5</v>
      </c>
      <c r="I3" s="217" t="s">
        <v>291</v>
      </c>
      <c r="J3" s="217" t="s">
        <v>5</v>
      </c>
      <c r="K3" s="217" t="s">
        <v>292</v>
      </c>
      <c r="L3" s="217" t="s">
        <v>5</v>
      </c>
      <c r="M3" s="137"/>
    </row>
    <row r="4" spans="1:13" ht="30" customHeight="1" thickBot="1">
      <c r="A4" s="36" t="s">
        <v>248</v>
      </c>
      <c r="B4" s="135">
        <f>'PIVOT WP'!C13</f>
        <v>402421.4</v>
      </c>
      <c r="C4" s="135">
        <f>B4*D4</f>
        <v>80484.280000000013</v>
      </c>
      <c r="D4" s="185">
        <v>0.2</v>
      </c>
      <c r="E4" s="135">
        <f>B4*F4</f>
        <v>60363.21</v>
      </c>
      <c r="F4" s="185">
        <v>0.15</v>
      </c>
      <c r="G4" s="135">
        <f>B4*H4</f>
        <v>140847.49</v>
      </c>
      <c r="H4" s="185">
        <v>0.35</v>
      </c>
      <c r="I4" s="135">
        <f>B4*J4</f>
        <v>120726.42</v>
      </c>
      <c r="J4" s="185">
        <v>0.3</v>
      </c>
      <c r="K4" s="136">
        <f>B4*L4</f>
        <v>20121.070000000003</v>
      </c>
      <c r="L4" s="203">
        <v>0.05</v>
      </c>
      <c r="M4" s="137"/>
    </row>
    <row r="5" spans="1:13" ht="30" customHeight="1" thickBot="1">
      <c r="A5" s="37" t="s">
        <v>283</v>
      </c>
      <c r="B5" s="134" t="s">
        <v>248</v>
      </c>
      <c r="C5" s="217" t="s">
        <v>293</v>
      </c>
      <c r="D5" s="217" t="s">
        <v>5</v>
      </c>
      <c r="E5" s="217" t="s">
        <v>294</v>
      </c>
      <c r="F5" s="217" t="s">
        <v>5</v>
      </c>
      <c r="G5" s="217" t="s">
        <v>295</v>
      </c>
      <c r="H5" s="217" t="s">
        <v>5</v>
      </c>
      <c r="I5" s="217" t="s">
        <v>296</v>
      </c>
      <c r="J5" s="217" t="s">
        <v>5</v>
      </c>
      <c r="K5" s="138"/>
      <c r="L5" s="138"/>
      <c r="M5" s="137"/>
    </row>
    <row r="6" spans="1:13" ht="30" customHeight="1" thickBot="1">
      <c r="A6" s="36" t="s">
        <v>248</v>
      </c>
      <c r="B6" s="135">
        <f>'PIVOT WP'!C22</f>
        <v>258351.4</v>
      </c>
      <c r="C6" s="135">
        <f>B6*D6</f>
        <v>25835.14</v>
      </c>
      <c r="D6" s="185">
        <v>0.1</v>
      </c>
      <c r="E6" s="135">
        <f>B6*F6</f>
        <v>90422.989999999991</v>
      </c>
      <c r="F6" s="185">
        <v>0.35</v>
      </c>
      <c r="G6" s="135">
        <f>B6*H6</f>
        <v>90422.989999999991</v>
      </c>
      <c r="H6" s="185">
        <v>0.35</v>
      </c>
      <c r="I6" s="135">
        <f>B6*J6</f>
        <v>51670.28</v>
      </c>
      <c r="J6" s="185">
        <v>0.2</v>
      </c>
      <c r="K6" s="138"/>
      <c r="L6" s="138"/>
      <c r="M6" s="137"/>
    </row>
    <row r="7" spans="1:13" ht="30" customHeight="1" thickBot="1">
      <c r="A7" s="37" t="s">
        <v>284</v>
      </c>
      <c r="B7" s="134" t="s">
        <v>248</v>
      </c>
      <c r="C7" s="217" t="s">
        <v>297</v>
      </c>
      <c r="D7" s="217" t="s">
        <v>5</v>
      </c>
      <c r="E7" s="217" t="s">
        <v>298</v>
      </c>
      <c r="F7" s="217" t="s">
        <v>5</v>
      </c>
      <c r="G7" s="217" t="s">
        <v>299</v>
      </c>
      <c r="H7" s="217" t="s">
        <v>5</v>
      </c>
      <c r="I7" s="217" t="s">
        <v>300</v>
      </c>
      <c r="J7" s="217" t="s">
        <v>5</v>
      </c>
      <c r="K7" s="138"/>
      <c r="L7" s="138"/>
      <c r="M7" s="137"/>
    </row>
    <row r="8" spans="1:13" ht="30" customHeight="1" thickBot="1">
      <c r="A8" s="36" t="s">
        <v>248</v>
      </c>
      <c r="B8" s="135">
        <f>'PIVOT WP'!C31</f>
        <v>369108.8</v>
      </c>
      <c r="C8" s="135">
        <f>B8*D8</f>
        <v>73821.759999999995</v>
      </c>
      <c r="D8" s="185">
        <v>0.2</v>
      </c>
      <c r="E8" s="135">
        <f>B8*F8</f>
        <v>110732.64</v>
      </c>
      <c r="F8" s="185">
        <v>0.3</v>
      </c>
      <c r="G8" s="135">
        <f>B8*H8</f>
        <v>184554.4</v>
      </c>
      <c r="H8" s="185">
        <v>0.5</v>
      </c>
      <c r="I8" s="135">
        <f>B8*J8</f>
        <v>0</v>
      </c>
      <c r="J8" s="185">
        <v>0</v>
      </c>
      <c r="K8" s="138"/>
      <c r="L8" s="138"/>
      <c r="M8" s="137"/>
    </row>
    <row r="9" spans="1:13" ht="30" customHeight="1" thickBot="1">
      <c r="A9" s="37" t="s">
        <v>285</v>
      </c>
      <c r="B9" s="134" t="s">
        <v>248</v>
      </c>
      <c r="C9" s="217" t="s">
        <v>301</v>
      </c>
      <c r="D9" s="217" t="s">
        <v>5</v>
      </c>
      <c r="E9" s="217" t="s">
        <v>302</v>
      </c>
      <c r="F9" s="217" t="s">
        <v>5</v>
      </c>
      <c r="G9" s="217" t="s">
        <v>303</v>
      </c>
      <c r="H9" s="217" t="s">
        <v>5</v>
      </c>
      <c r="I9" s="217" t="s">
        <v>304</v>
      </c>
      <c r="J9" s="217" t="s">
        <v>5</v>
      </c>
      <c r="K9" s="138"/>
      <c r="L9" s="138"/>
      <c r="M9" s="137"/>
    </row>
    <row r="10" spans="1:13" ht="30" customHeight="1" thickBot="1">
      <c r="A10" s="36" t="s">
        <v>248</v>
      </c>
      <c r="B10" s="135">
        <f>'PIVOT WP'!C40</f>
        <v>296306.40000000002</v>
      </c>
      <c r="C10" s="135">
        <f>B10*D10</f>
        <v>207414.48</v>
      </c>
      <c r="D10" s="185">
        <v>0.7</v>
      </c>
      <c r="E10" s="135">
        <f>B10*F10</f>
        <v>88891.92</v>
      </c>
      <c r="F10" s="185">
        <v>0.3</v>
      </c>
      <c r="G10" s="136">
        <f>B10*H10</f>
        <v>0</v>
      </c>
      <c r="H10" s="186">
        <v>0</v>
      </c>
      <c r="I10" s="136">
        <f>B10*J10</f>
        <v>0</v>
      </c>
      <c r="J10" s="186">
        <v>0</v>
      </c>
      <c r="K10" s="138"/>
      <c r="L10" s="138"/>
      <c r="M10" s="137"/>
    </row>
    <row r="11" spans="1:13" ht="30" customHeight="1" thickBot="1">
      <c r="A11" s="99" t="s">
        <v>286</v>
      </c>
      <c r="B11" s="134" t="s">
        <v>248</v>
      </c>
      <c r="C11" s="217" t="s">
        <v>305</v>
      </c>
      <c r="D11" s="217" t="s">
        <v>5</v>
      </c>
      <c r="E11" s="217" t="s">
        <v>306</v>
      </c>
      <c r="F11" s="217" t="s">
        <v>5</v>
      </c>
      <c r="G11" s="217" t="s">
        <v>307</v>
      </c>
      <c r="H11" s="217" t="s">
        <v>5</v>
      </c>
      <c r="I11" s="217" t="s">
        <v>312</v>
      </c>
      <c r="J11" s="217" t="s">
        <v>5</v>
      </c>
      <c r="K11" s="138"/>
      <c r="L11" s="138"/>
      <c r="M11" s="137"/>
    </row>
    <row r="12" spans="1:13" ht="30" customHeight="1" thickBot="1">
      <c r="A12" s="36" t="s">
        <v>248</v>
      </c>
      <c r="B12" s="135">
        <f>'PIVOT WP'!C49</f>
        <v>390646.8</v>
      </c>
      <c r="C12" s="135">
        <f>B12*D12</f>
        <v>195323.4</v>
      </c>
      <c r="D12" s="185">
        <v>0.5</v>
      </c>
      <c r="E12" s="136">
        <f>B12*F12</f>
        <v>195323.4</v>
      </c>
      <c r="F12" s="186">
        <v>0.5</v>
      </c>
      <c r="G12" s="135">
        <f>B12*H12</f>
        <v>0</v>
      </c>
      <c r="H12" s="185">
        <v>0</v>
      </c>
      <c r="I12" s="135">
        <f>B12*J12</f>
        <v>0</v>
      </c>
      <c r="J12" s="185">
        <v>0</v>
      </c>
      <c r="K12" s="138"/>
      <c r="L12" s="138"/>
      <c r="M12" s="137"/>
    </row>
    <row r="13" spans="1:13" ht="30" customHeight="1" thickBot="1">
      <c r="A13" s="37" t="s">
        <v>287</v>
      </c>
      <c r="B13" s="134" t="s">
        <v>248</v>
      </c>
      <c r="C13" s="217" t="s">
        <v>308</v>
      </c>
      <c r="D13" s="217" t="s">
        <v>5</v>
      </c>
      <c r="E13" s="217" t="s">
        <v>309</v>
      </c>
      <c r="F13" s="217" t="s">
        <v>5</v>
      </c>
      <c r="G13" s="217" t="s">
        <v>310</v>
      </c>
      <c r="H13" s="217" t="s">
        <v>5</v>
      </c>
      <c r="I13" s="217" t="s">
        <v>311</v>
      </c>
      <c r="J13" s="217" t="s">
        <v>5</v>
      </c>
      <c r="K13" s="138"/>
      <c r="L13" s="138"/>
      <c r="M13" s="137"/>
    </row>
    <row r="14" spans="1:13" ht="30" customHeight="1" thickBot="1">
      <c r="A14" s="73" t="s">
        <v>248</v>
      </c>
      <c r="B14" s="136">
        <f>'PIVOT WP'!C58</f>
        <v>289012.8</v>
      </c>
      <c r="C14" s="136">
        <f>B14*D14</f>
        <v>173407.68</v>
      </c>
      <c r="D14" s="186">
        <v>0.6</v>
      </c>
      <c r="E14" s="136">
        <f>B14*F14</f>
        <v>28901.279999999999</v>
      </c>
      <c r="F14" s="186">
        <v>0.1</v>
      </c>
      <c r="G14" s="135">
        <f>B14*H14</f>
        <v>86703.84</v>
      </c>
      <c r="H14" s="185">
        <v>0.3</v>
      </c>
      <c r="I14" s="135">
        <f>B14*J14</f>
        <v>0</v>
      </c>
      <c r="J14" s="185">
        <v>0</v>
      </c>
      <c r="K14" s="138"/>
      <c r="L14" s="138"/>
      <c r="M14" s="137"/>
    </row>
    <row r="15" spans="1:13" ht="30" customHeight="1">
      <c r="A15" s="162"/>
      <c r="B15" s="163"/>
      <c r="C15" s="164"/>
      <c r="D15" s="139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 ht="30" hidden="1" customHeight="1">
      <c r="A16" s="165" t="s">
        <v>2</v>
      </c>
      <c r="B16" s="166">
        <f>B4+B6+B8+B10+B12+B14</f>
        <v>2005847.6</v>
      </c>
      <c r="C16" s="164"/>
      <c r="D16" s="139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 ht="30" customHeight="1">
      <c r="A17" s="187" t="s">
        <v>313</v>
      </c>
      <c r="B17" s="188">
        <f>C4+E4+G4+I4+K4+C6+E6+G6+I6+C8+E8+G8+I8+C10+E10+G10+I10+C12+E12+G12+I12+C14+E14+G14+I14</f>
        <v>2025968.6699999997</v>
      </c>
      <c r="C17" s="189" t="str">
        <f>IF(B16=B17,"OK","ERREUR: 
Controler le %")</f>
        <v>ERREUR: 
Controler le %</v>
      </c>
      <c r="D17" s="139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ht="30" customHeight="1">
      <c r="A18" s="167" t="s">
        <v>240</v>
      </c>
      <c r="B18" s="168">
        <f>SUM('Total par ligne budgétaire'!G4:G188)</f>
        <v>2005847.5999999999</v>
      </c>
      <c r="C18" s="190" t="str">
        <f>IF(B16=B18,"OK","ERREUR: 
TOTAL PAS A JOUR")</f>
        <v>OK</v>
      </c>
      <c r="D18" s="139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 ht="30" customHeight="1">
      <c r="B19" s="18"/>
      <c r="C19" s="139"/>
      <c r="D19" s="139"/>
      <c r="E19" s="137"/>
      <c r="F19" s="137"/>
      <c r="G19" s="137"/>
      <c r="H19" s="137"/>
      <c r="I19" s="137"/>
      <c r="J19" s="137"/>
      <c r="K19" s="137"/>
      <c r="L19" s="137"/>
      <c r="M19" s="137"/>
    </row>
  </sheetData>
  <sheetProtection sheet="1"/>
  <dataConsolidate/>
  <mergeCells count="26">
    <mergeCell ref="A1:L1"/>
    <mergeCell ref="E3:F3"/>
    <mergeCell ref="G3:H3"/>
    <mergeCell ref="G11:H11"/>
    <mergeCell ref="I11:J11"/>
    <mergeCell ref="E13:F13"/>
    <mergeCell ref="G13:H13"/>
    <mergeCell ref="I13:J13"/>
    <mergeCell ref="I3:J3"/>
    <mergeCell ref="E11:F11"/>
    <mergeCell ref="I7:J7"/>
    <mergeCell ref="I9:J9"/>
    <mergeCell ref="K3:L3"/>
    <mergeCell ref="C5:D5"/>
    <mergeCell ref="E5:F5"/>
    <mergeCell ref="G5:H5"/>
    <mergeCell ref="I5:J5"/>
    <mergeCell ref="C3:D3"/>
    <mergeCell ref="C13:D13"/>
    <mergeCell ref="C7:D7"/>
    <mergeCell ref="E7:F7"/>
    <mergeCell ref="G7:H7"/>
    <mergeCell ref="C9:D9"/>
    <mergeCell ref="E9:F9"/>
    <mergeCell ref="G9:H9"/>
    <mergeCell ref="C11:D11"/>
  </mergeCells>
  <pageMargins left="0.47244094488188981" right="0.39370078740157483" top="0.51181102362204722" bottom="0.59055118110236227" header="0.70866141732283472" footer="0.51181102362204722"/>
  <pageSetup paperSize="8" firstPageNumber="0" fitToHeight="0" pageOrder="overThenDown" orientation="landscape" r:id="rId1"/>
  <headerFooter>
    <oddFooter>&amp;R&amp;P</oddFooter>
  </headerFooter>
  <ignoredErrors>
    <ignoredError sqref="B6:K6 B4 E4:I4 D13 D11 K11:K12 B12:E12 K13:K14 B14:C14 G12 I12 E14 G14 I14 B16 K4 B10:C10 K10 I10 E10 G10 D9 B8:G8 K8 I8 D5 D7 F5 H5 J5:K5 F7 H7 J7:K7 F9 H9 J9:K9 F1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6"/>
  <sheetViews>
    <sheetView zoomScaleNormal="100" zoomScaleSheetLayoutView="80" workbookViewId="0">
      <selection activeCell="B29" sqref="B29"/>
    </sheetView>
  </sheetViews>
  <sheetFormatPr defaultColWidth="8.85546875" defaultRowHeight="12.75"/>
  <cols>
    <col min="1" max="1" width="30.5703125" style="57" customWidth="1"/>
    <col min="2" max="2" width="19.28515625" style="56" customWidth="1"/>
    <col min="3" max="3" width="21.28515625" style="56" customWidth="1"/>
    <col min="4" max="4" width="18.5703125" style="56" customWidth="1"/>
    <col min="5" max="7" width="13.28515625" style="58" customWidth="1"/>
    <col min="8" max="8" width="11.7109375" style="56" customWidth="1"/>
    <col min="9" max="9" width="17.28515625" style="56" customWidth="1"/>
    <col min="10" max="10" width="31.7109375" style="59" customWidth="1"/>
    <col min="11" max="11" width="30.140625" style="57" customWidth="1"/>
    <col min="12" max="12" width="16.42578125" style="57" customWidth="1"/>
    <col min="13" max="13" width="27.7109375" style="57" customWidth="1"/>
    <col min="14" max="14" width="36.42578125" style="57" bestFit="1" customWidth="1"/>
    <col min="15" max="15" width="14.140625" style="43" customWidth="1"/>
    <col min="16" max="42" width="8.85546875" style="43"/>
    <col min="43" max="16384" width="8.85546875" style="57"/>
  </cols>
  <sheetData>
    <row r="1" spans="1:42" s="43" customFormat="1" ht="29.25" customHeight="1">
      <c r="A1" s="216" t="s">
        <v>246</v>
      </c>
      <c r="B1" s="216"/>
      <c r="C1" s="216"/>
      <c r="D1" s="216"/>
      <c r="E1" s="216"/>
      <c r="F1" s="216"/>
      <c r="G1" s="216"/>
      <c r="H1" s="216"/>
      <c r="I1" s="216"/>
      <c r="J1" s="216"/>
      <c r="K1" s="157"/>
      <c r="L1" s="42"/>
    </row>
    <row r="2" spans="1:42" ht="24.75" customHeight="1" thickBot="1"/>
    <row r="3" spans="1:42" s="46" customFormat="1" ht="30" customHeight="1">
      <c r="A3" s="219" t="s">
        <v>247</v>
      </c>
      <c r="B3" s="221" t="s">
        <v>248</v>
      </c>
      <c r="C3" s="222"/>
      <c r="D3" s="173" t="s">
        <v>314</v>
      </c>
      <c r="E3" s="125" t="s">
        <v>315</v>
      </c>
      <c r="F3" s="173" t="s">
        <v>314</v>
      </c>
      <c r="G3" s="126"/>
      <c r="H3" s="223" t="s">
        <v>249</v>
      </c>
      <c r="I3" s="221"/>
      <c r="J3" s="221"/>
      <c r="K3" s="222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</row>
    <row r="4" spans="1:42" s="46" customFormat="1" ht="77.45" customHeight="1">
      <c r="A4" s="220"/>
      <c r="B4" s="47" t="s">
        <v>0</v>
      </c>
      <c r="C4" s="115" t="s">
        <v>250</v>
      </c>
      <c r="D4" s="127" t="s">
        <v>251</v>
      </c>
      <c r="E4" s="47" t="s">
        <v>251</v>
      </c>
      <c r="F4" s="127" t="s">
        <v>251</v>
      </c>
      <c r="G4" s="128" t="s">
        <v>1</v>
      </c>
      <c r="H4" s="114" t="s">
        <v>251</v>
      </c>
      <c r="I4" s="44" t="s">
        <v>252</v>
      </c>
      <c r="J4" s="47" t="s">
        <v>253</v>
      </c>
      <c r="K4" s="115" t="s">
        <v>254</v>
      </c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</row>
    <row r="5" spans="1:42" s="48" customFormat="1" ht="30" customHeight="1">
      <c r="A5" s="70" t="s">
        <v>279</v>
      </c>
      <c r="B5" s="71">
        <f>' Budget par CC'!I4</f>
        <v>163215.79999999999</v>
      </c>
      <c r="C5" s="118">
        <f>B5/$B$13</f>
        <v>7.5759978192150523E-2</v>
      </c>
      <c r="D5" s="116">
        <f>B5*G5</f>
        <v>145262.06200000001</v>
      </c>
      <c r="E5" s="174">
        <v>2000</v>
      </c>
      <c r="F5" s="72">
        <f>D5-E5</f>
        <v>143262.06200000001</v>
      </c>
      <c r="G5" s="118">
        <v>0.89</v>
      </c>
      <c r="H5" s="116">
        <f>B5*I5</f>
        <v>17953.737999999998</v>
      </c>
      <c r="I5" s="176">
        <v>0.11</v>
      </c>
      <c r="J5" s="201" t="s">
        <v>255</v>
      </c>
      <c r="K5" s="117"/>
      <c r="L5" s="60"/>
      <c r="M5" s="61"/>
      <c r="N5" s="62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</row>
    <row r="6" spans="1:42" s="48" customFormat="1" ht="30" customHeight="1">
      <c r="A6" s="70" t="s">
        <v>4</v>
      </c>
      <c r="B6" s="71">
        <f>' Budget par CC'!I5</f>
        <v>390345.41999999993</v>
      </c>
      <c r="C6" s="118">
        <f t="shared" ref="C6:C12" si="0">B6/$B$13</f>
        <v>0.18118687349267554</v>
      </c>
      <c r="D6" s="116">
        <f t="shared" ref="D6:D12" si="1">B6*G6</f>
        <v>347407.42379999993</v>
      </c>
      <c r="E6" s="174">
        <v>0</v>
      </c>
      <c r="F6" s="72">
        <f t="shared" ref="F6:F12" si="2">D6-E6</f>
        <v>347407.42379999993</v>
      </c>
      <c r="G6" s="118">
        <v>0.89</v>
      </c>
      <c r="H6" s="116">
        <f t="shared" ref="H6:H13" si="3">B6*I6</f>
        <v>42937.996199999994</v>
      </c>
      <c r="I6" s="176">
        <v>0.11</v>
      </c>
      <c r="J6" s="201" t="s">
        <v>255</v>
      </c>
      <c r="K6" s="117"/>
      <c r="L6" s="60"/>
      <c r="M6" s="61"/>
      <c r="N6" s="62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2" s="48" customFormat="1" ht="30" customHeight="1">
      <c r="A7" s="70" t="s">
        <v>9</v>
      </c>
      <c r="B7" s="71">
        <f>' Budget par CC'!I6</f>
        <v>230161</v>
      </c>
      <c r="C7" s="118">
        <f t="shared" si="0"/>
        <v>0.10683397281809455</v>
      </c>
      <c r="D7" s="116">
        <f>B7*G7</f>
        <v>204843.29</v>
      </c>
      <c r="E7" s="174">
        <v>0</v>
      </c>
      <c r="F7" s="72">
        <f t="shared" si="2"/>
        <v>204843.29</v>
      </c>
      <c r="G7" s="118">
        <v>0.89</v>
      </c>
      <c r="H7" s="116">
        <f t="shared" si="3"/>
        <v>25317.71</v>
      </c>
      <c r="I7" s="176">
        <v>0.11</v>
      </c>
      <c r="J7" s="201" t="s">
        <v>255</v>
      </c>
      <c r="K7" s="117"/>
      <c r="L7" s="60"/>
      <c r="M7" s="61"/>
      <c r="N7" s="62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</row>
    <row r="8" spans="1:42" s="48" customFormat="1" ht="30" customHeight="1">
      <c r="A8" s="70" t="s">
        <v>11</v>
      </c>
      <c r="B8" s="71">
        <f>' Budget par CC'!I7</f>
        <v>128573.20000000001</v>
      </c>
      <c r="C8" s="118">
        <f t="shared" si="0"/>
        <v>5.9679901260141534E-2</v>
      </c>
      <c r="D8" s="116">
        <f t="shared" si="1"/>
        <v>114430.14800000002</v>
      </c>
      <c r="E8" s="174">
        <v>0</v>
      </c>
      <c r="F8" s="72">
        <f t="shared" si="2"/>
        <v>114430.14800000002</v>
      </c>
      <c r="G8" s="118">
        <v>0.89</v>
      </c>
      <c r="H8" s="116">
        <f t="shared" si="3"/>
        <v>14143.052000000001</v>
      </c>
      <c r="I8" s="176">
        <v>0.11</v>
      </c>
      <c r="J8" s="201" t="s">
        <v>255</v>
      </c>
      <c r="K8" s="117"/>
      <c r="L8" s="60"/>
      <c r="M8" s="61"/>
      <c r="N8" s="62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</row>
    <row r="9" spans="1:42" s="48" customFormat="1" ht="30" customHeight="1">
      <c r="A9" s="70" t="s">
        <v>13</v>
      </c>
      <c r="B9" s="71">
        <f>' Budget par CC'!I8</f>
        <v>328776</v>
      </c>
      <c r="C9" s="118">
        <f t="shared" si="0"/>
        <v>0.15260815797307908</v>
      </c>
      <c r="D9" s="116">
        <f t="shared" si="1"/>
        <v>292610.64</v>
      </c>
      <c r="E9" s="174">
        <v>0</v>
      </c>
      <c r="F9" s="72">
        <f t="shared" si="2"/>
        <v>292610.64</v>
      </c>
      <c r="G9" s="118">
        <v>0.89</v>
      </c>
      <c r="H9" s="116">
        <f t="shared" si="3"/>
        <v>36165.360000000001</v>
      </c>
      <c r="I9" s="176">
        <v>0.11</v>
      </c>
      <c r="J9" s="201" t="s">
        <v>255</v>
      </c>
      <c r="K9" s="117"/>
      <c r="L9" s="60"/>
      <c r="M9" s="61"/>
      <c r="N9" s="62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</row>
    <row r="10" spans="1:42" s="48" customFormat="1" ht="30" customHeight="1">
      <c r="A10" s="70" t="s">
        <v>15</v>
      </c>
      <c r="B10" s="71">
        <f>' Budget par CC'!I9</f>
        <v>204980</v>
      </c>
      <c r="C10" s="118">
        <f t="shared" si="0"/>
        <v>9.5145692572820864E-2</v>
      </c>
      <c r="D10" s="116">
        <f t="shared" si="1"/>
        <v>182432.2</v>
      </c>
      <c r="E10" s="174">
        <v>0</v>
      </c>
      <c r="F10" s="72">
        <f t="shared" si="2"/>
        <v>182432.2</v>
      </c>
      <c r="G10" s="118">
        <v>0.89</v>
      </c>
      <c r="H10" s="116">
        <f t="shared" si="3"/>
        <v>22547.8</v>
      </c>
      <c r="I10" s="176">
        <v>0.11</v>
      </c>
      <c r="J10" s="201" t="s">
        <v>255</v>
      </c>
      <c r="K10" s="117"/>
      <c r="L10" s="60"/>
      <c r="M10" s="61"/>
      <c r="N10" s="62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</row>
    <row r="11" spans="1:42" s="48" customFormat="1" ht="30" customHeight="1">
      <c r="A11" s="70" t="s">
        <v>17</v>
      </c>
      <c r="B11" s="71">
        <f>' Budget par CC'!I10</f>
        <v>218481.21999999997</v>
      </c>
      <c r="C11" s="118">
        <f t="shared" si="0"/>
        <v>0.10141256215755116</v>
      </c>
      <c r="D11" s="116">
        <f t="shared" si="1"/>
        <v>194448.28579999998</v>
      </c>
      <c r="E11" s="174">
        <v>0</v>
      </c>
      <c r="F11" s="72">
        <f t="shared" si="2"/>
        <v>194448.28579999998</v>
      </c>
      <c r="G11" s="118">
        <v>0.89</v>
      </c>
      <c r="H11" s="116">
        <f t="shared" si="3"/>
        <v>24032.934199999996</v>
      </c>
      <c r="I11" s="176">
        <v>0.11</v>
      </c>
      <c r="J11" s="201" t="s">
        <v>255</v>
      </c>
      <c r="K11" s="117" t="s">
        <v>5</v>
      </c>
      <c r="L11" s="60"/>
      <c r="M11" s="61"/>
      <c r="N11" s="62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</row>
    <row r="12" spans="1:42" s="48" customFormat="1" ht="30" customHeight="1" thickBot="1">
      <c r="A12" s="70" t="s">
        <v>19</v>
      </c>
      <c r="B12" s="71">
        <f>' Budget par CC'!I11</f>
        <v>489847.6</v>
      </c>
      <c r="C12" s="118">
        <f t="shared" si="0"/>
        <v>0.22737286153348679</v>
      </c>
      <c r="D12" s="116">
        <f t="shared" si="1"/>
        <v>435964.364</v>
      </c>
      <c r="E12" s="174">
        <v>0</v>
      </c>
      <c r="F12" s="72">
        <f t="shared" si="2"/>
        <v>435964.364</v>
      </c>
      <c r="G12" s="118">
        <v>0.89</v>
      </c>
      <c r="H12" s="121">
        <f t="shared" si="3"/>
        <v>53883.235999999997</v>
      </c>
      <c r="I12" s="176">
        <v>0.11</v>
      </c>
      <c r="J12" s="202" t="s">
        <v>255</v>
      </c>
      <c r="K12" s="122" t="s">
        <v>5</v>
      </c>
      <c r="L12" s="60"/>
      <c r="M12" s="61"/>
      <c r="N12" s="62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</row>
    <row r="13" spans="1:42" s="48" customFormat="1" ht="45.6" customHeight="1" thickBot="1">
      <c r="A13" s="123" t="s">
        <v>256</v>
      </c>
      <c r="B13" s="129">
        <f>SUM(B5:B12)</f>
        <v>2154380.2399999998</v>
      </c>
      <c r="C13" s="124">
        <f>SUM(C5:C12)</f>
        <v>1</v>
      </c>
      <c r="D13" s="193">
        <f>SUM(D5:D12)</f>
        <v>1917398.4136000001</v>
      </c>
      <c r="E13" s="194">
        <f>SUM(E5:E12)</f>
        <v>2000</v>
      </c>
      <c r="F13" s="129">
        <f>SUM(F5:F12)</f>
        <v>1915398.4136000001</v>
      </c>
      <c r="G13" s="175">
        <v>0.89</v>
      </c>
      <c r="H13" s="130">
        <f t="shared" si="3"/>
        <v>236981.82639999996</v>
      </c>
      <c r="I13" s="177">
        <v>0.11</v>
      </c>
      <c r="J13" s="119"/>
      <c r="K13" s="120"/>
      <c r="L13" s="49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</row>
    <row r="14" spans="1:42" s="38" customFormat="1" ht="12.75" customHeight="1">
      <c r="B14" s="50"/>
      <c r="C14" s="50"/>
      <c r="D14" s="50"/>
      <c r="E14" s="51"/>
      <c r="F14" s="51"/>
      <c r="G14" s="51"/>
      <c r="H14" s="50"/>
      <c r="I14" s="50"/>
      <c r="J14" s="52"/>
    </row>
    <row r="15" spans="1:42" s="38" customFormat="1" ht="12.75" customHeight="1">
      <c r="B15" s="50"/>
      <c r="C15" s="50"/>
      <c r="D15" s="50"/>
      <c r="E15" s="51"/>
      <c r="F15" s="51"/>
      <c r="G15" s="51"/>
      <c r="H15" s="50"/>
      <c r="I15" s="50"/>
      <c r="J15" s="52"/>
    </row>
    <row r="16" spans="1:42" s="38" customFormat="1" ht="12.75" customHeight="1">
      <c r="B16" s="50"/>
      <c r="C16" s="50"/>
      <c r="D16" s="50"/>
      <c r="E16" s="51"/>
      <c r="F16" s="51"/>
      <c r="G16" s="51"/>
      <c r="H16" s="50"/>
      <c r="I16" s="50"/>
      <c r="J16" s="52"/>
    </row>
    <row r="17" spans="1:10" s="38" customFormat="1" ht="34.5" customHeight="1">
      <c r="A17" s="158" t="s">
        <v>240</v>
      </c>
      <c r="B17" s="159">
        <f>SUM('Total par ligne budgétaire'!G4:G188)</f>
        <v>2005847.5999999999</v>
      </c>
      <c r="C17" s="160"/>
      <c r="D17" s="50"/>
      <c r="E17" s="51"/>
      <c r="F17" s="51"/>
      <c r="G17" s="51"/>
      <c r="H17" s="50"/>
      <c r="I17" s="50"/>
      <c r="J17" s="52"/>
    </row>
    <row r="18" spans="1:10" s="38" customFormat="1" ht="12.75" customHeight="1">
      <c r="B18" s="50"/>
      <c r="C18" s="50"/>
      <c r="D18" s="50"/>
      <c r="E18" s="51"/>
      <c r="F18" s="51"/>
      <c r="G18" s="51"/>
      <c r="H18" s="50"/>
      <c r="I18" s="50"/>
      <c r="J18" s="52"/>
    </row>
    <row r="19" spans="1:10" s="38" customFormat="1" ht="12.75" customHeight="1">
      <c r="B19" s="50"/>
      <c r="C19" s="50"/>
      <c r="D19" s="50"/>
      <c r="E19" s="51"/>
      <c r="F19" s="51"/>
      <c r="G19" s="51"/>
      <c r="H19" s="50"/>
      <c r="I19" s="50"/>
      <c r="J19" s="52"/>
    </row>
    <row r="20" spans="1:10" s="38" customFormat="1" ht="12.75" customHeight="1">
      <c r="B20" s="50"/>
      <c r="C20" s="50"/>
      <c r="D20" s="50"/>
      <c r="E20" s="51"/>
      <c r="F20" s="51"/>
      <c r="G20" s="51"/>
      <c r="H20" s="50"/>
      <c r="I20" s="50"/>
      <c r="J20" s="52"/>
    </row>
    <row r="21" spans="1:10" s="38" customFormat="1" ht="12.75" customHeight="1">
      <c r="B21" s="50"/>
      <c r="C21" s="50"/>
      <c r="D21" s="50"/>
      <c r="E21" s="51"/>
      <c r="F21" s="51"/>
      <c r="G21" s="51"/>
      <c r="H21" s="50"/>
      <c r="I21" s="50"/>
      <c r="J21" s="52"/>
    </row>
    <row r="22" spans="1:10" s="38" customFormat="1" ht="12.75" customHeight="1">
      <c r="B22" s="50"/>
      <c r="C22" s="50"/>
      <c r="D22" s="50"/>
      <c r="E22" s="51"/>
      <c r="F22" s="51"/>
      <c r="G22" s="51"/>
      <c r="H22" s="50"/>
      <c r="I22" s="50"/>
      <c r="J22" s="52"/>
    </row>
    <row r="23" spans="1:10" s="43" customFormat="1" ht="12.75" customHeight="1">
      <c r="B23" s="50"/>
      <c r="C23" s="50"/>
      <c r="D23" s="50"/>
      <c r="E23" s="51"/>
      <c r="F23" s="51"/>
      <c r="G23" s="51"/>
      <c r="H23" s="50"/>
      <c r="I23" s="50"/>
      <c r="J23" s="52"/>
    </row>
    <row r="24" spans="1:10" s="43" customFormat="1" ht="12.75" customHeight="1">
      <c r="B24" s="53"/>
      <c r="C24" s="53"/>
      <c r="D24" s="53"/>
      <c r="E24" s="54"/>
      <c r="F24" s="54"/>
      <c r="G24" s="54"/>
      <c r="H24" s="53"/>
      <c r="I24" s="53"/>
      <c r="J24" s="55"/>
    </row>
    <row r="25" spans="1:10" s="43" customFormat="1" ht="12.75" customHeight="1">
      <c r="B25" s="204"/>
      <c r="C25" s="53"/>
      <c r="D25" s="53"/>
      <c r="E25" s="54"/>
      <c r="F25" s="54"/>
      <c r="G25" s="54"/>
      <c r="H25" s="53"/>
      <c r="I25" s="53"/>
      <c r="J25" s="55"/>
    </row>
    <row r="26" spans="1:10" s="43" customFormat="1" ht="12.75" customHeight="1">
      <c r="A26" s="63">
        <v>0.1</v>
      </c>
      <c r="B26" s="64" t="s">
        <v>255</v>
      </c>
      <c r="C26" s="65"/>
      <c r="D26" s="53"/>
      <c r="E26" s="54"/>
      <c r="F26" s="54"/>
      <c r="G26" s="54"/>
      <c r="H26" s="53"/>
      <c r="I26" s="53"/>
      <c r="J26" s="55"/>
    </row>
    <row r="27" spans="1:10" s="43" customFormat="1" ht="12.75" customHeight="1">
      <c r="A27" s="63">
        <f t="shared" ref="A27:A58" si="4">+A26+0.5%</f>
        <v>0.10500000000000001</v>
      </c>
      <c r="B27" s="64" t="s">
        <v>316</v>
      </c>
      <c r="C27" s="65"/>
      <c r="D27" s="53"/>
      <c r="E27" s="54"/>
      <c r="F27" s="54"/>
      <c r="G27" s="54"/>
      <c r="H27" s="53"/>
      <c r="I27" s="53"/>
      <c r="J27" s="55"/>
    </row>
    <row r="28" spans="1:10" s="43" customFormat="1" ht="12.75" customHeight="1">
      <c r="A28" s="63">
        <f t="shared" si="4"/>
        <v>0.11000000000000001</v>
      </c>
      <c r="B28" s="64" t="s">
        <v>317</v>
      </c>
      <c r="C28" s="65"/>
      <c r="D28" s="53"/>
      <c r="E28" s="54"/>
      <c r="F28" s="54"/>
      <c r="G28" s="54"/>
      <c r="H28" s="53"/>
      <c r="I28" s="53"/>
      <c r="J28" s="55"/>
    </row>
    <row r="29" spans="1:10" s="43" customFormat="1" ht="12.75" customHeight="1">
      <c r="A29" s="63">
        <f t="shared" si="4"/>
        <v>0.11500000000000002</v>
      </c>
      <c r="B29" s="64" t="s">
        <v>318</v>
      </c>
      <c r="C29" s="65"/>
      <c r="D29" s="53"/>
      <c r="E29" s="54"/>
      <c r="F29" s="54"/>
      <c r="G29" s="54"/>
      <c r="H29" s="53"/>
      <c r="I29" s="53"/>
      <c r="J29" s="55"/>
    </row>
    <row r="30" spans="1:10" s="43" customFormat="1" ht="12.75" customHeight="1">
      <c r="A30" s="63">
        <f t="shared" si="4"/>
        <v>0.12000000000000002</v>
      </c>
      <c r="B30" s="64" t="s">
        <v>319</v>
      </c>
      <c r="C30" s="65"/>
      <c r="D30" s="53"/>
      <c r="E30" s="54"/>
      <c r="F30" s="54"/>
      <c r="G30" s="54"/>
      <c r="H30" s="53"/>
      <c r="I30" s="53"/>
      <c r="J30" s="55"/>
    </row>
    <row r="31" spans="1:10" s="43" customFormat="1" ht="12.75" customHeight="1">
      <c r="A31" s="63">
        <f t="shared" si="4"/>
        <v>0.12500000000000003</v>
      </c>
      <c r="B31" s="204"/>
      <c r="C31" s="65"/>
      <c r="D31" s="53"/>
      <c r="E31" s="54"/>
      <c r="F31" s="54"/>
      <c r="G31" s="54"/>
      <c r="H31" s="53"/>
      <c r="I31" s="53"/>
      <c r="J31" s="55"/>
    </row>
    <row r="32" spans="1:10" s="43" customFormat="1" ht="12.75" customHeight="1">
      <c r="A32" s="63">
        <f t="shared" si="4"/>
        <v>0.13000000000000003</v>
      </c>
      <c r="B32" s="204"/>
      <c r="C32" s="65"/>
      <c r="D32" s="53"/>
      <c r="E32" s="54"/>
      <c r="F32" s="54"/>
      <c r="G32" s="54"/>
      <c r="H32" s="53"/>
      <c r="I32" s="53"/>
      <c r="J32" s="55"/>
    </row>
    <row r="33" spans="1:10" s="43" customFormat="1" ht="12.75" customHeight="1">
      <c r="A33" s="63">
        <f t="shared" si="4"/>
        <v>0.13500000000000004</v>
      </c>
      <c r="B33" s="204"/>
      <c r="C33" s="65"/>
      <c r="D33" s="53"/>
      <c r="E33" s="54"/>
      <c r="F33" s="54"/>
      <c r="G33" s="54"/>
      <c r="H33" s="53"/>
      <c r="I33" s="53"/>
      <c r="J33" s="55"/>
    </row>
    <row r="34" spans="1:10" s="43" customFormat="1" ht="12.75" customHeight="1">
      <c r="A34" s="63">
        <f t="shared" si="4"/>
        <v>0.14000000000000004</v>
      </c>
      <c r="B34" s="204"/>
      <c r="C34" s="65"/>
      <c r="D34" s="53"/>
      <c r="E34" s="54"/>
      <c r="F34" s="54"/>
      <c r="G34" s="54"/>
      <c r="H34" s="53"/>
      <c r="I34" s="53"/>
      <c r="J34" s="55"/>
    </row>
    <row r="35" spans="1:10" s="43" customFormat="1" ht="12.75" customHeight="1">
      <c r="A35" s="63">
        <f t="shared" si="4"/>
        <v>0.14500000000000005</v>
      </c>
      <c r="B35" s="204"/>
      <c r="C35" s="65"/>
      <c r="D35" s="53"/>
      <c r="E35" s="54"/>
      <c r="F35" s="54"/>
      <c r="G35" s="54"/>
      <c r="H35" s="53"/>
      <c r="I35" s="53"/>
      <c r="J35" s="55"/>
    </row>
    <row r="36" spans="1:10" s="43" customFormat="1" ht="12.75" customHeight="1">
      <c r="A36" s="63">
        <f t="shared" si="4"/>
        <v>0.15000000000000005</v>
      </c>
      <c r="B36" s="204"/>
      <c r="C36" s="65"/>
      <c r="D36" s="53"/>
      <c r="E36" s="54"/>
      <c r="F36" s="54"/>
      <c r="G36" s="54"/>
      <c r="H36" s="53"/>
      <c r="I36" s="53"/>
      <c r="J36" s="55"/>
    </row>
    <row r="37" spans="1:10" s="43" customFormat="1" ht="12.75" customHeight="1">
      <c r="A37" s="63">
        <f t="shared" si="4"/>
        <v>0.15500000000000005</v>
      </c>
      <c r="B37" s="204"/>
      <c r="C37" s="65"/>
      <c r="D37" s="53"/>
      <c r="E37" s="54"/>
      <c r="F37" s="54"/>
      <c r="G37" s="54"/>
      <c r="H37" s="53"/>
      <c r="I37" s="53"/>
      <c r="J37" s="55"/>
    </row>
    <row r="38" spans="1:10" s="43" customFormat="1" ht="12.75" customHeight="1">
      <c r="A38" s="63">
        <f t="shared" si="4"/>
        <v>0.16000000000000006</v>
      </c>
      <c r="B38" s="204"/>
      <c r="C38" s="65"/>
      <c r="D38" s="53"/>
      <c r="E38" s="54"/>
      <c r="F38" s="54"/>
      <c r="G38" s="54"/>
      <c r="H38" s="53"/>
      <c r="I38" s="53"/>
      <c r="J38" s="55"/>
    </row>
    <row r="39" spans="1:10" s="43" customFormat="1" ht="12.75" customHeight="1">
      <c r="A39" s="63">
        <f t="shared" si="4"/>
        <v>0.16500000000000006</v>
      </c>
      <c r="B39" s="65"/>
      <c r="C39" s="65"/>
      <c r="D39" s="53"/>
      <c r="E39" s="54"/>
      <c r="F39" s="54"/>
      <c r="G39" s="54"/>
      <c r="H39" s="53"/>
      <c r="I39" s="53"/>
      <c r="J39" s="55"/>
    </row>
    <row r="40" spans="1:10" s="43" customFormat="1" ht="12.75" customHeight="1">
      <c r="A40" s="63">
        <f t="shared" si="4"/>
        <v>0.17000000000000007</v>
      </c>
      <c r="B40" s="65"/>
      <c r="C40" s="65"/>
      <c r="D40" s="53"/>
      <c r="E40" s="54"/>
      <c r="F40" s="54"/>
      <c r="G40" s="54"/>
      <c r="H40" s="53"/>
      <c r="I40" s="53"/>
      <c r="J40" s="55"/>
    </row>
    <row r="41" spans="1:10" s="43" customFormat="1" ht="12.75" customHeight="1">
      <c r="A41" s="63">
        <f t="shared" si="4"/>
        <v>0.17500000000000007</v>
      </c>
      <c r="B41" s="65"/>
      <c r="C41" s="65"/>
      <c r="D41" s="53"/>
      <c r="E41" s="54"/>
      <c r="F41" s="54"/>
      <c r="G41" s="54"/>
      <c r="H41" s="53"/>
      <c r="I41" s="53"/>
      <c r="J41" s="55"/>
    </row>
    <row r="42" spans="1:10" s="43" customFormat="1" ht="12.75" customHeight="1">
      <c r="A42" s="63">
        <f t="shared" si="4"/>
        <v>0.18000000000000008</v>
      </c>
      <c r="B42" s="65"/>
      <c r="C42" s="65"/>
      <c r="D42" s="53"/>
      <c r="E42" s="54"/>
      <c r="F42" s="54"/>
      <c r="G42" s="54"/>
      <c r="H42" s="53"/>
      <c r="I42" s="53"/>
      <c r="J42" s="55"/>
    </row>
    <row r="43" spans="1:10" s="43" customFormat="1" ht="12.75" customHeight="1">
      <c r="A43" s="63">
        <f t="shared" si="4"/>
        <v>0.18500000000000008</v>
      </c>
      <c r="B43" s="65"/>
      <c r="C43" s="65"/>
      <c r="D43" s="53"/>
      <c r="E43" s="54"/>
      <c r="F43" s="54"/>
      <c r="G43" s="54"/>
      <c r="H43" s="53"/>
      <c r="I43" s="53"/>
      <c r="J43" s="55"/>
    </row>
    <row r="44" spans="1:10" s="43" customFormat="1" ht="12.75" customHeight="1">
      <c r="A44" s="63">
        <f t="shared" si="4"/>
        <v>0.19000000000000009</v>
      </c>
      <c r="B44" s="65"/>
      <c r="C44" s="65"/>
      <c r="D44" s="53"/>
      <c r="E44" s="54"/>
      <c r="F44" s="54"/>
      <c r="G44" s="54"/>
      <c r="H44" s="53"/>
      <c r="I44" s="53"/>
      <c r="J44" s="55"/>
    </row>
    <row r="45" spans="1:10" s="43" customFormat="1" ht="12.75" customHeight="1">
      <c r="A45" s="63">
        <f t="shared" si="4"/>
        <v>0.19500000000000009</v>
      </c>
      <c r="B45" s="65"/>
      <c r="C45" s="65"/>
      <c r="D45" s="53"/>
      <c r="E45" s="54"/>
      <c r="F45" s="54"/>
      <c r="G45" s="54"/>
      <c r="H45" s="53"/>
      <c r="I45" s="53"/>
      <c r="J45" s="55"/>
    </row>
    <row r="46" spans="1:10" s="43" customFormat="1" ht="12.75" customHeight="1">
      <c r="A46" s="63">
        <f t="shared" si="4"/>
        <v>0.20000000000000009</v>
      </c>
      <c r="B46" s="65"/>
      <c r="C46" s="65"/>
      <c r="D46" s="53"/>
      <c r="E46" s="54"/>
      <c r="F46" s="54"/>
      <c r="G46" s="54"/>
      <c r="H46" s="53"/>
      <c r="I46" s="53"/>
      <c r="J46" s="55"/>
    </row>
    <row r="47" spans="1:10" s="43" customFormat="1" ht="12.75" customHeight="1">
      <c r="A47" s="63">
        <f t="shared" si="4"/>
        <v>0.2050000000000001</v>
      </c>
      <c r="B47" s="65"/>
      <c r="C47" s="65"/>
      <c r="D47" s="53"/>
      <c r="E47" s="54"/>
      <c r="F47" s="54"/>
      <c r="G47" s="54"/>
      <c r="H47" s="53"/>
      <c r="I47" s="53"/>
      <c r="J47" s="55"/>
    </row>
    <row r="48" spans="1:10" s="43" customFormat="1" ht="12.75" customHeight="1">
      <c r="A48" s="63">
        <f t="shared" si="4"/>
        <v>0.2100000000000001</v>
      </c>
      <c r="B48" s="65"/>
      <c r="C48" s="65"/>
      <c r="D48" s="53"/>
      <c r="E48" s="54"/>
      <c r="F48" s="54"/>
      <c r="G48" s="54"/>
      <c r="H48" s="53"/>
      <c r="I48" s="53"/>
      <c r="J48" s="55"/>
    </row>
    <row r="49" spans="1:10" s="43" customFormat="1" ht="12.75" customHeight="1">
      <c r="A49" s="63">
        <f t="shared" si="4"/>
        <v>0.21500000000000011</v>
      </c>
      <c r="B49" s="65"/>
      <c r="C49" s="65"/>
      <c r="D49" s="53"/>
      <c r="E49" s="54"/>
      <c r="F49" s="54"/>
      <c r="G49" s="54"/>
      <c r="H49" s="53"/>
      <c r="I49" s="53"/>
      <c r="J49" s="55"/>
    </row>
    <row r="50" spans="1:10" s="43" customFormat="1" ht="12.75" customHeight="1">
      <c r="A50" s="63">
        <f t="shared" si="4"/>
        <v>0.22000000000000011</v>
      </c>
      <c r="B50" s="65"/>
      <c r="C50" s="65"/>
      <c r="D50" s="53"/>
      <c r="E50" s="54"/>
      <c r="F50" s="54"/>
      <c r="G50" s="54"/>
      <c r="H50" s="53"/>
      <c r="I50" s="53"/>
      <c r="J50" s="55"/>
    </row>
    <row r="51" spans="1:10" s="43" customFormat="1" ht="12.75" customHeight="1">
      <c r="A51" s="63">
        <f t="shared" si="4"/>
        <v>0.22500000000000012</v>
      </c>
      <c r="B51" s="65"/>
      <c r="C51" s="65"/>
      <c r="D51" s="53"/>
      <c r="E51" s="54"/>
      <c r="F51" s="54"/>
      <c r="G51" s="54"/>
      <c r="H51" s="53"/>
      <c r="I51" s="53"/>
      <c r="J51" s="55"/>
    </row>
    <row r="52" spans="1:10" s="43" customFormat="1" ht="12.75" customHeight="1">
      <c r="A52" s="63">
        <f t="shared" si="4"/>
        <v>0.23000000000000012</v>
      </c>
      <c r="B52" s="65"/>
      <c r="C52" s="65"/>
      <c r="D52" s="53"/>
      <c r="E52" s="54"/>
      <c r="F52" s="54"/>
      <c r="G52" s="54"/>
      <c r="H52" s="53"/>
      <c r="I52" s="53"/>
      <c r="J52" s="55"/>
    </row>
    <row r="53" spans="1:10" s="43" customFormat="1" ht="12.75" customHeight="1">
      <c r="A53" s="63">
        <f t="shared" si="4"/>
        <v>0.23500000000000013</v>
      </c>
      <c r="B53" s="65"/>
      <c r="C53" s="65"/>
      <c r="D53" s="53"/>
      <c r="E53" s="54"/>
      <c r="F53" s="54"/>
      <c r="G53" s="54"/>
      <c r="H53" s="53"/>
      <c r="I53" s="53"/>
      <c r="J53" s="55"/>
    </row>
    <row r="54" spans="1:10" s="43" customFormat="1" ht="12.75" customHeight="1">
      <c r="A54" s="63">
        <f t="shared" si="4"/>
        <v>0.24000000000000013</v>
      </c>
      <c r="B54" s="65"/>
      <c r="C54" s="65"/>
      <c r="D54" s="53"/>
      <c r="E54" s="54"/>
      <c r="F54" s="54"/>
      <c r="G54" s="54"/>
      <c r="H54" s="53"/>
      <c r="I54" s="53"/>
      <c r="J54" s="55"/>
    </row>
    <row r="55" spans="1:10" s="43" customFormat="1" ht="12.75" customHeight="1">
      <c r="A55" s="63">
        <f t="shared" si="4"/>
        <v>0.24500000000000013</v>
      </c>
      <c r="B55" s="65"/>
      <c r="C55" s="65"/>
      <c r="D55" s="53"/>
      <c r="E55" s="54"/>
      <c r="F55" s="54"/>
      <c r="G55" s="54"/>
      <c r="H55" s="53"/>
      <c r="I55" s="53"/>
      <c r="J55" s="55"/>
    </row>
    <row r="56" spans="1:10" s="43" customFormat="1" ht="12.75" customHeight="1">
      <c r="A56" s="63">
        <f t="shared" si="4"/>
        <v>0.25000000000000011</v>
      </c>
      <c r="B56" s="65"/>
      <c r="C56" s="65"/>
      <c r="D56" s="53"/>
      <c r="E56" s="54"/>
      <c r="F56" s="54"/>
      <c r="G56" s="54"/>
      <c r="H56" s="53"/>
      <c r="I56" s="53"/>
      <c r="J56" s="55"/>
    </row>
    <row r="57" spans="1:10" s="43" customFormat="1" ht="12.75" customHeight="1">
      <c r="A57" s="63">
        <f t="shared" si="4"/>
        <v>0.25500000000000012</v>
      </c>
      <c r="B57" s="65"/>
      <c r="C57" s="65"/>
      <c r="D57" s="53"/>
      <c r="E57" s="54"/>
      <c r="F57" s="54"/>
      <c r="G57" s="54"/>
      <c r="H57" s="53"/>
      <c r="I57" s="53"/>
      <c r="J57" s="55"/>
    </row>
    <row r="58" spans="1:10" s="43" customFormat="1" ht="12.75" customHeight="1">
      <c r="A58" s="63">
        <f t="shared" si="4"/>
        <v>0.26000000000000012</v>
      </c>
      <c r="B58" s="65"/>
      <c r="C58" s="65"/>
      <c r="D58" s="53"/>
      <c r="E58" s="54"/>
      <c r="F58" s="54"/>
      <c r="G58" s="54"/>
      <c r="H58" s="53"/>
      <c r="I58" s="53"/>
      <c r="J58" s="55"/>
    </row>
    <row r="59" spans="1:10" s="43" customFormat="1" ht="12.75" customHeight="1">
      <c r="A59" s="63">
        <f t="shared" ref="A59:A90" si="5">+A58+0.5%</f>
        <v>0.26500000000000012</v>
      </c>
      <c r="B59" s="65"/>
      <c r="C59" s="65"/>
      <c r="D59" s="53"/>
      <c r="E59" s="54"/>
      <c r="F59" s="54"/>
      <c r="G59" s="54"/>
      <c r="H59" s="53"/>
      <c r="I59" s="53"/>
      <c r="J59" s="55"/>
    </row>
    <row r="60" spans="1:10" s="43" customFormat="1" ht="12.75" customHeight="1">
      <c r="A60" s="63">
        <f t="shared" si="5"/>
        <v>0.27000000000000013</v>
      </c>
      <c r="B60" s="65"/>
      <c r="C60" s="65"/>
      <c r="D60" s="53"/>
      <c r="E60" s="54"/>
      <c r="F60" s="54"/>
      <c r="G60" s="54"/>
      <c r="H60" s="53"/>
      <c r="I60" s="53"/>
      <c r="J60" s="55"/>
    </row>
    <row r="61" spans="1:10" s="43" customFormat="1" ht="12.75" customHeight="1">
      <c r="A61" s="63">
        <f t="shared" si="5"/>
        <v>0.27500000000000013</v>
      </c>
      <c r="B61" s="65"/>
      <c r="C61" s="65"/>
      <c r="D61" s="53"/>
      <c r="E61" s="54"/>
      <c r="F61" s="54"/>
      <c r="G61" s="54"/>
      <c r="H61" s="53"/>
      <c r="I61" s="53"/>
      <c r="J61" s="55"/>
    </row>
    <row r="62" spans="1:10" s="43" customFormat="1" ht="12.75" customHeight="1">
      <c r="A62" s="63">
        <f t="shared" si="5"/>
        <v>0.28000000000000014</v>
      </c>
      <c r="B62" s="65"/>
      <c r="C62" s="65"/>
      <c r="D62" s="53"/>
      <c r="E62" s="54"/>
      <c r="F62" s="54"/>
      <c r="G62" s="54"/>
      <c r="H62" s="53"/>
      <c r="I62" s="53"/>
      <c r="J62" s="55"/>
    </row>
    <row r="63" spans="1:10" s="43" customFormat="1" ht="12.75" customHeight="1">
      <c r="A63" s="63">
        <f t="shared" si="5"/>
        <v>0.28500000000000014</v>
      </c>
      <c r="B63" s="65"/>
      <c r="C63" s="65"/>
      <c r="D63" s="53"/>
      <c r="E63" s="54"/>
      <c r="F63" s="54"/>
      <c r="G63" s="54"/>
      <c r="H63" s="53"/>
      <c r="I63" s="53"/>
      <c r="J63" s="55"/>
    </row>
    <row r="64" spans="1:10" s="43" customFormat="1" ht="12.75" customHeight="1">
      <c r="A64" s="63">
        <f t="shared" si="5"/>
        <v>0.29000000000000015</v>
      </c>
      <c r="B64" s="65"/>
      <c r="C64" s="65"/>
      <c r="D64" s="53"/>
      <c r="E64" s="54"/>
      <c r="F64" s="54"/>
      <c r="G64" s="54"/>
      <c r="H64" s="53"/>
      <c r="I64" s="53"/>
      <c r="J64" s="55"/>
    </row>
    <row r="65" spans="1:10" s="43" customFormat="1" ht="12.75" customHeight="1">
      <c r="A65" s="63">
        <f t="shared" si="5"/>
        <v>0.29500000000000015</v>
      </c>
      <c r="B65" s="65"/>
      <c r="C65" s="65"/>
      <c r="D65" s="53"/>
      <c r="E65" s="54"/>
      <c r="F65" s="54"/>
      <c r="G65" s="54"/>
      <c r="H65" s="53"/>
      <c r="I65" s="53"/>
      <c r="J65" s="55"/>
    </row>
    <row r="66" spans="1:10" s="43" customFormat="1" ht="12.75" customHeight="1">
      <c r="A66" s="63">
        <f t="shared" si="5"/>
        <v>0.30000000000000016</v>
      </c>
      <c r="B66" s="65"/>
      <c r="C66" s="65"/>
      <c r="D66" s="53"/>
      <c r="E66" s="54"/>
      <c r="F66" s="54"/>
      <c r="G66" s="54"/>
      <c r="H66" s="53"/>
      <c r="I66" s="53"/>
      <c r="J66" s="55"/>
    </row>
    <row r="67" spans="1:10" s="43" customFormat="1" ht="12.75" customHeight="1">
      <c r="A67" s="63">
        <f t="shared" si="5"/>
        <v>0.30500000000000016</v>
      </c>
      <c r="B67" s="65"/>
      <c r="C67" s="65"/>
      <c r="D67" s="53"/>
      <c r="E67" s="54"/>
      <c r="F67" s="54"/>
      <c r="G67" s="54"/>
      <c r="H67" s="53"/>
      <c r="I67" s="53"/>
      <c r="J67" s="55"/>
    </row>
    <row r="68" spans="1:10" s="43" customFormat="1" ht="12.75" customHeight="1">
      <c r="A68" s="63">
        <f t="shared" si="5"/>
        <v>0.31000000000000016</v>
      </c>
      <c r="B68" s="65"/>
      <c r="C68" s="65"/>
      <c r="D68" s="53"/>
      <c r="E68" s="54"/>
      <c r="F68" s="54"/>
      <c r="G68" s="54"/>
      <c r="H68" s="53"/>
      <c r="I68" s="53"/>
      <c r="J68" s="55"/>
    </row>
    <row r="69" spans="1:10" s="43" customFormat="1" ht="12.75" customHeight="1">
      <c r="A69" s="63">
        <f t="shared" si="5"/>
        <v>0.31500000000000017</v>
      </c>
      <c r="B69" s="65"/>
      <c r="C69" s="65"/>
      <c r="D69" s="53"/>
      <c r="E69" s="54"/>
      <c r="F69" s="54"/>
      <c r="G69" s="54"/>
      <c r="H69" s="53"/>
      <c r="I69" s="53"/>
      <c r="J69" s="55"/>
    </row>
    <row r="70" spans="1:10" s="43" customFormat="1" ht="12.75" customHeight="1">
      <c r="A70" s="63">
        <f t="shared" si="5"/>
        <v>0.32000000000000017</v>
      </c>
      <c r="B70" s="65"/>
      <c r="C70" s="65"/>
      <c r="D70" s="53"/>
      <c r="E70" s="54"/>
      <c r="F70" s="54"/>
      <c r="G70" s="54"/>
      <c r="H70" s="53"/>
      <c r="I70" s="53"/>
      <c r="J70" s="55"/>
    </row>
    <row r="71" spans="1:10" s="43" customFormat="1" ht="12.75" customHeight="1">
      <c r="A71" s="63">
        <f t="shared" si="5"/>
        <v>0.32500000000000018</v>
      </c>
      <c r="B71" s="65"/>
      <c r="C71" s="65"/>
      <c r="D71" s="53"/>
      <c r="E71" s="54"/>
      <c r="F71" s="54"/>
      <c r="G71" s="54"/>
      <c r="H71" s="53"/>
      <c r="I71" s="53"/>
      <c r="J71" s="55"/>
    </row>
    <row r="72" spans="1:10" s="43" customFormat="1" ht="12.75" customHeight="1">
      <c r="A72" s="63">
        <f t="shared" si="5"/>
        <v>0.33000000000000018</v>
      </c>
      <c r="B72" s="65"/>
      <c r="C72" s="65"/>
      <c r="D72" s="53"/>
      <c r="E72" s="54"/>
      <c r="F72" s="54"/>
      <c r="G72" s="54"/>
      <c r="H72" s="53"/>
      <c r="I72" s="53"/>
      <c r="J72" s="55"/>
    </row>
    <row r="73" spans="1:10" s="43" customFormat="1" ht="12.75" customHeight="1">
      <c r="A73" s="63">
        <f t="shared" si="5"/>
        <v>0.33500000000000019</v>
      </c>
      <c r="B73" s="65"/>
      <c r="C73" s="65"/>
      <c r="D73" s="53"/>
      <c r="E73" s="54"/>
      <c r="F73" s="54"/>
      <c r="G73" s="54"/>
      <c r="H73" s="53"/>
      <c r="I73" s="53"/>
      <c r="J73" s="55"/>
    </row>
    <row r="74" spans="1:10" s="43" customFormat="1" ht="12.75" customHeight="1">
      <c r="A74" s="63">
        <f t="shared" si="5"/>
        <v>0.34000000000000019</v>
      </c>
      <c r="B74" s="65"/>
      <c r="C74" s="65"/>
      <c r="D74" s="53"/>
      <c r="E74" s="54"/>
      <c r="F74" s="54"/>
      <c r="G74" s="54"/>
      <c r="H74" s="53"/>
      <c r="I74" s="53"/>
      <c r="J74" s="55"/>
    </row>
    <row r="75" spans="1:10" s="43" customFormat="1" ht="12.75" customHeight="1">
      <c r="A75" s="63">
        <f t="shared" si="5"/>
        <v>0.3450000000000002</v>
      </c>
      <c r="B75" s="65"/>
      <c r="C75" s="65"/>
      <c r="D75" s="53"/>
      <c r="E75" s="54"/>
      <c r="F75" s="54"/>
      <c r="G75" s="54"/>
      <c r="H75" s="53"/>
      <c r="I75" s="53"/>
      <c r="J75" s="55"/>
    </row>
    <row r="76" spans="1:10" s="43" customFormat="1" ht="12.75" customHeight="1">
      <c r="A76" s="63">
        <f t="shared" si="5"/>
        <v>0.3500000000000002</v>
      </c>
      <c r="B76" s="65"/>
      <c r="C76" s="65"/>
      <c r="D76" s="53"/>
      <c r="E76" s="54"/>
      <c r="F76" s="54"/>
      <c r="G76" s="54"/>
      <c r="H76" s="53"/>
      <c r="I76" s="53"/>
      <c r="J76" s="55"/>
    </row>
    <row r="77" spans="1:10" s="43" customFormat="1" ht="12.75" customHeight="1">
      <c r="A77" s="63">
        <f t="shared" si="5"/>
        <v>0.3550000000000002</v>
      </c>
      <c r="B77" s="65"/>
      <c r="C77" s="65"/>
      <c r="D77" s="53"/>
      <c r="E77" s="54"/>
      <c r="F77" s="54"/>
      <c r="G77" s="54"/>
      <c r="H77" s="53"/>
      <c r="I77" s="53"/>
      <c r="J77" s="55"/>
    </row>
    <row r="78" spans="1:10" s="43" customFormat="1" ht="12.75" customHeight="1">
      <c r="A78" s="63">
        <f t="shared" si="5"/>
        <v>0.36000000000000021</v>
      </c>
      <c r="B78" s="65"/>
      <c r="C78" s="65"/>
      <c r="D78" s="53"/>
      <c r="E78" s="54"/>
      <c r="F78" s="54"/>
      <c r="G78" s="54"/>
      <c r="H78" s="53"/>
      <c r="I78" s="53"/>
      <c r="J78" s="55"/>
    </row>
    <row r="79" spans="1:10" s="43" customFormat="1" ht="12.75" customHeight="1">
      <c r="A79" s="63">
        <f t="shared" si="5"/>
        <v>0.36500000000000021</v>
      </c>
      <c r="B79" s="65"/>
      <c r="C79" s="65"/>
      <c r="D79" s="53"/>
      <c r="E79" s="54"/>
      <c r="F79" s="54"/>
      <c r="G79" s="54"/>
      <c r="H79" s="53"/>
      <c r="I79" s="53"/>
      <c r="J79" s="55"/>
    </row>
    <row r="80" spans="1:10" s="43" customFormat="1" ht="12.75" customHeight="1">
      <c r="A80" s="63">
        <f t="shared" si="5"/>
        <v>0.37000000000000022</v>
      </c>
      <c r="B80" s="65"/>
      <c r="C80" s="65"/>
      <c r="D80" s="53"/>
      <c r="E80" s="54"/>
      <c r="F80" s="54"/>
      <c r="G80" s="54"/>
      <c r="H80" s="53"/>
      <c r="I80" s="53"/>
      <c r="J80" s="55"/>
    </row>
    <row r="81" spans="1:10" s="43" customFormat="1" ht="12.75" customHeight="1">
      <c r="A81" s="63">
        <f t="shared" si="5"/>
        <v>0.37500000000000022</v>
      </c>
      <c r="B81" s="65"/>
      <c r="C81" s="65"/>
      <c r="D81" s="53"/>
      <c r="E81" s="54"/>
      <c r="F81" s="54"/>
      <c r="G81" s="54"/>
      <c r="H81" s="53"/>
      <c r="I81" s="53"/>
      <c r="J81" s="55"/>
    </row>
    <row r="82" spans="1:10" s="43" customFormat="1" ht="12.75" customHeight="1">
      <c r="A82" s="63">
        <f t="shared" si="5"/>
        <v>0.38000000000000023</v>
      </c>
      <c r="B82" s="65"/>
      <c r="C82" s="65"/>
      <c r="D82" s="53"/>
      <c r="E82" s="54"/>
      <c r="F82" s="54"/>
      <c r="G82" s="54"/>
      <c r="H82" s="53"/>
      <c r="I82" s="53"/>
      <c r="J82" s="55"/>
    </row>
    <row r="83" spans="1:10" s="43" customFormat="1" ht="12.75" customHeight="1">
      <c r="A83" s="63">
        <f t="shared" si="5"/>
        <v>0.38500000000000023</v>
      </c>
      <c r="B83" s="65"/>
      <c r="C83" s="65"/>
      <c r="D83" s="53"/>
      <c r="E83" s="54"/>
      <c r="F83" s="54"/>
      <c r="G83" s="54"/>
      <c r="H83" s="53"/>
      <c r="I83" s="53"/>
      <c r="J83" s="55"/>
    </row>
    <row r="84" spans="1:10" s="43" customFormat="1" ht="12.75" customHeight="1">
      <c r="A84" s="63">
        <f t="shared" si="5"/>
        <v>0.39000000000000024</v>
      </c>
      <c r="B84" s="65"/>
      <c r="C84" s="65"/>
      <c r="D84" s="53"/>
      <c r="E84" s="54"/>
      <c r="F84" s="54"/>
      <c r="G84" s="54"/>
      <c r="H84" s="53"/>
      <c r="I84" s="53"/>
      <c r="J84" s="55"/>
    </row>
    <row r="85" spans="1:10" s="43" customFormat="1" ht="12.75" customHeight="1">
      <c r="A85" s="63">
        <f t="shared" si="5"/>
        <v>0.39500000000000024</v>
      </c>
      <c r="B85" s="65"/>
      <c r="C85" s="65"/>
      <c r="D85" s="53"/>
      <c r="E85" s="54"/>
      <c r="F85" s="54"/>
      <c r="G85" s="54"/>
      <c r="H85" s="53"/>
      <c r="I85" s="53"/>
      <c r="J85" s="55"/>
    </row>
    <row r="86" spans="1:10" s="43" customFormat="1" ht="12.75" customHeight="1">
      <c r="A86" s="63">
        <f t="shared" si="5"/>
        <v>0.40000000000000024</v>
      </c>
      <c r="B86" s="65"/>
      <c r="C86" s="65"/>
      <c r="D86" s="53"/>
      <c r="E86" s="54"/>
      <c r="F86" s="54"/>
      <c r="G86" s="54"/>
      <c r="H86" s="53"/>
      <c r="I86" s="53"/>
      <c r="J86" s="55"/>
    </row>
    <row r="87" spans="1:10" s="43" customFormat="1" ht="12.75" customHeight="1">
      <c r="A87" s="63">
        <f t="shared" si="5"/>
        <v>0.40500000000000025</v>
      </c>
      <c r="B87" s="65"/>
      <c r="C87" s="65"/>
      <c r="D87" s="53"/>
      <c r="E87" s="54"/>
      <c r="F87" s="54"/>
      <c r="G87" s="54"/>
      <c r="H87" s="53"/>
      <c r="I87" s="53"/>
      <c r="J87" s="55"/>
    </row>
    <row r="88" spans="1:10" s="43" customFormat="1" ht="12.75" customHeight="1">
      <c r="A88" s="63">
        <f t="shared" si="5"/>
        <v>0.41000000000000025</v>
      </c>
      <c r="B88" s="65"/>
      <c r="C88" s="65"/>
      <c r="D88" s="53"/>
      <c r="E88" s="54"/>
      <c r="F88" s="54"/>
      <c r="G88" s="54"/>
      <c r="H88" s="53"/>
      <c r="I88" s="53"/>
      <c r="J88" s="55"/>
    </row>
    <row r="89" spans="1:10" s="43" customFormat="1" ht="12.75" customHeight="1">
      <c r="A89" s="63">
        <f t="shared" si="5"/>
        <v>0.41500000000000026</v>
      </c>
      <c r="B89" s="65"/>
      <c r="C89" s="65"/>
      <c r="D89" s="53"/>
      <c r="E89" s="54"/>
      <c r="F89" s="54"/>
      <c r="G89" s="54"/>
      <c r="H89" s="53"/>
      <c r="I89" s="53"/>
      <c r="J89" s="55"/>
    </row>
    <row r="90" spans="1:10" s="43" customFormat="1" ht="12.75" customHeight="1">
      <c r="A90" s="63">
        <f t="shared" si="5"/>
        <v>0.42000000000000026</v>
      </c>
      <c r="B90" s="65"/>
      <c r="C90" s="65"/>
      <c r="D90" s="53"/>
      <c r="E90" s="54"/>
      <c r="F90" s="54"/>
      <c r="G90" s="54"/>
      <c r="H90" s="53"/>
      <c r="I90" s="53"/>
      <c r="J90" s="55"/>
    </row>
    <row r="91" spans="1:10" s="43" customFormat="1" ht="12.75" customHeight="1">
      <c r="A91" s="63">
        <f t="shared" ref="A91:A122" si="6">+A90+0.5%</f>
        <v>0.42500000000000027</v>
      </c>
      <c r="B91" s="65"/>
      <c r="C91" s="65"/>
      <c r="D91" s="53"/>
      <c r="E91" s="54"/>
      <c r="F91" s="54"/>
      <c r="G91" s="54"/>
      <c r="H91" s="53"/>
      <c r="I91" s="53"/>
      <c r="J91" s="55"/>
    </row>
    <row r="92" spans="1:10" s="43" customFormat="1" ht="12.75" customHeight="1">
      <c r="A92" s="63">
        <f t="shared" si="6"/>
        <v>0.43000000000000027</v>
      </c>
      <c r="B92" s="65"/>
      <c r="C92" s="65"/>
      <c r="D92" s="53"/>
      <c r="E92" s="54"/>
      <c r="F92" s="54"/>
      <c r="G92" s="54"/>
      <c r="H92" s="53"/>
      <c r="I92" s="53"/>
      <c r="J92" s="55"/>
    </row>
    <row r="93" spans="1:10" s="43" customFormat="1" ht="12.75" customHeight="1">
      <c r="A93" s="63">
        <f t="shared" si="6"/>
        <v>0.43500000000000028</v>
      </c>
      <c r="B93" s="65"/>
      <c r="C93" s="65"/>
      <c r="D93" s="53"/>
      <c r="E93" s="54"/>
      <c r="F93" s="54"/>
      <c r="G93" s="54"/>
      <c r="H93" s="53"/>
      <c r="I93" s="53"/>
      <c r="J93" s="55"/>
    </row>
    <row r="94" spans="1:10" s="43" customFormat="1" ht="12.75" customHeight="1">
      <c r="A94" s="63">
        <f t="shared" si="6"/>
        <v>0.44000000000000028</v>
      </c>
      <c r="B94" s="65"/>
      <c r="C94" s="65"/>
      <c r="D94" s="53"/>
      <c r="E94" s="54"/>
      <c r="F94" s="54"/>
      <c r="G94" s="54"/>
      <c r="H94" s="53"/>
      <c r="I94" s="53"/>
      <c r="J94" s="55"/>
    </row>
    <row r="95" spans="1:10" s="43" customFormat="1" ht="12.75" customHeight="1">
      <c r="A95" s="63">
        <f t="shared" si="6"/>
        <v>0.44500000000000028</v>
      </c>
      <c r="B95" s="65"/>
      <c r="C95" s="65"/>
      <c r="D95" s="53"/>
      <c r="E95" s="54"/>
      <c r="F95" s="54"/>
      <c r="G95" s="54"/>
      <c r="H95" s="53"/>
      <c r="I95" s="53"/>
      <c r="J95" s="55"/>
    </row>
    <row r="96" spans="1:10" s="43" customFormat="1" ht="12.75" customHeight="1">
      <c r="A96" s="63">
        <f t="shared" si="6"/>
        <v>0.45000000000000029</v>
      </c>
      <c r="B96" s="65"/>
      <c r="C96" s="65"/>
      <c r="D96" s="53"/>
      <c r="E96" s="54"/>
      <c r="F96" s="54"/>
      <c r="G96" s="54"/>
      <c r="H96" s="53"/>
      <c r="I96" s="53"/>
      <c r="J96" s="55"/>
    </row>
    <row r="97" spans="1:10" s="43" customFormat="1" ht="12.75" customHeight="1">
      <c r="A97" s="63">
        <f t="shared" si="6"/>
        <v>0.45500000000000029</v>
      </c>
      <c r="B97" s="65"/>
      <c r="C97" s="65"/>
      <c r="D97" s="53"/>
      <c r="E97" s="54"/>
      <c r="F97" s="54"/>
      <c r="G97" s="54"/>
      <c r="H97" s="53"/>
      <c r="I97" s="53"/>
      <c r="J97" s="55"/>
    </row>
    <row r="98" spans="1:10" s="43" customFormat="1" ht="12.75" customHeight="1">
      <c r="A98" s="63">
        <f t="shared" si="6"/>
        <v>0.4600000000000003</v>
      </c>
      <c r="B98" s="65"/>
      <c r="C98" s="65"/>
      <c r="D98" s="53"/>
      <c r="E98" s="54"/>
      <c r="F98" s="54"/>
      <c r="G98" s="54"/>
      <c r="H98" s="53"/>
      <c r="I98" s="53"/>
      <c r="J98" s="55"/>
    </row>
    <row r="99" spans="1:10" s="43" customFormat="1" ht="12.75" customHeight="1">
      <c r="A99" s="63">
        <f t="shared" si="6"/>
        <v>0.4650000000000003</v>
      </c>
      <c r="B99" s="65"/>
      <c r="C99" s="65"/>
      <c r="D99" s="53"/>
      <c r="E99" s="54"/>
      <c r="F99" s="54"/>
      <c r="G99" s="54"/>
      <c r="H99" s="53"/>
      <c r="I99" s="53"/>
      <c r="J99" s="55"/>
    </row>
    <row r="100" spans="1:10" s="43" customFormat="1" ht="12.75" customHeight="1">
      <c r="A100" s="63">
        <f t="shared" si="6"/>
        <v>0.47000000000000031</v>
      </c>
      <c r="B100" s="65"/>
      <c r="C100" s="65"/>
      <c r="D100" s="53"/>
      <c r="E100" s="54"/>
      <c r="F100" s="54"/>
      <c r="G100" s="54"/>
      <c r="H100" s="53"/>
      <c r="I100" s="53"/>
      <c r="J100" s="55"/>
    </row>
    <row r="101" spans="1:10" s="43" customFormat="1" ht="12.75" customHeight="1">
      <c r="A101" s="63">
        <f t="shared" si="6"/>
        <v>0.47500000000000031</v>
      </c>
      <c r="B101" s="65"/>
      <c r="C101" s="65"/>
      <c r="D101" s="53"/>
      <c r="E101" s="54"/>
      <c r="F101" s="54"/>
      <c r="G101" s="54"/>
      <c r="H101" s="53"/>
      <c r="I101" s="53"/>
      <c r="J101" s="55"/>
    </row>
    <row r="102" spans="1:10" s="43" customFormat="1" ht="12.75" customHeight="1">
      <c r="A102" s="63">
        <f t="shared" si="6"/>
        <v>0.48000000000000032</v>
      </c>
      <c r="B102" s="65"/>
      <c r="C102" s="65"/>
      <c r="D102" s="53"/>
      <c r="E102" s="54"/>
      <c r="F102" s="54"/>
      <c r="G102" s="54"/>
      <c r="H102" s="53"/>
      <c r="I102" s="53"/>
      <c r="J102" s="55"/>
    </row>
    <row r="103" spans="1:10" s="43" customFormat="1" ht="12.75" customHeight="1">
      <c r="A103" s="63">
        <f t="shared" si="6"/>
        <v>0.48500000000000032</v>
      </c>
      <c r="B103" s="65"/>
      <c r="C103" s="65"/>
      <c r="D103" s="53"/>
      <c r="E103" s="54"/>
      <c r="F103" s="54"/>
      <c r="G103" s="54"/>
      <c r="H103" s="53"/>
      <c r="I103" s="53"/>
      <c r="J103" s="55"/>
    </row>
    <row r="104" spans="1:10" s="43" customFormat="1" ht="12.75" customHeight="1">
      <c r="A104" s="63">
        <f t="shared" si="6"/>
        <v>0.49000000000000032</v>
      </c>
      <c r="B104" s="65"/>
      <c r="C104" s="65"/>
      <c r="D104" s="53"/>
      <c r="E104" s="54"/>
      <c r="F104" s="54"/>
      <c r="G104" s="54"/>
      <c r="H104" s="53"/>
      <c r="I104" s="53"/>
      <c r="J104" s="55"/>
    </row>
    <row r="105" spans="1:10" s="43" customFormat="1" ht="12.75" customHeight="1">
      <c r="A105" s="63">
        <f t="shared" si="6"/>
        <v>0.49500000000000033</v>
      </c>
      <c r="B105" s="65"/>
      <c r="C105" s="65"/>
      <c r="D105" s="53"/>
      <c r="E105" s="54"/>
      <c r="F105" s="54"/>
      <c r="G105" s="54"/>
      <c r="H105" s="53"/>
      <c r="I105" s="53"/>
      <c r="J105" s="55"/>
    </row>
    <row r="106" spans="1:10" s="43" customFormat="1" ht="12.75" customHeight="1">
      <c r="A106" s="63">
        <f t="shared" si="6"/>
        <v>0.50000000000000033</v>
      </c>
      <c r="B106" s="65"/>
      <c r="C106" s="65"/>
      <c r="D106" s="53"/>
      <c r="E106" s="54"/>
      <c r="F106" s="54"/>
      <c r="G106" s="54"/>
      <c r="H106" s="53"/>
      <c r="I106" s="53"/>
      <c r="J106" s="55"/>
    </row>
    <row r="107" spans="1:10" s="43" customFormat="1" ht="12.75" customHeight="1">
      <c r="A107" s="63">
        <f t="shared" si="6"/>
        <v>0.50500000000000034</v>
      </c>
      <c r="B107" s="65"/>
      <c r="C107" s="65"/>
      <c r="D107" s="53"/>
      <c r="E107" s="54"/>
      <c r="F107" s="54"/>
      <c r="G107" s="54"/>
      <c r="H107" s="53"/>
      <c r="I107" s="53"/>
      <c r="J107" s="55"/>
    </row>
    <row r="108" spans="1:10" s="43" customFormat="1" ht="12.75" customHeight="1">
      <c r="A108" s="63">
        <f t="shared" si="6"/>
        <v>0.51000000000000034</v>
      </c>
      <c r="B108" s="65"/>
      <c r="C108" s="65"/>
      <c r="D108" s="53"/>
      <c r="E108" s="54"/>
      <c r="F108" s="54"/>
      <c r="G108" s="54"/>
      <c r="H108" s="53"/>
      <c r="I108" s="53"/>
      <c r="J108" s="55"/>
    </row>
    <row r="109" spans="1:10" s="43" customFormat="1" ht="12.75" customHeight="1">
      <c r="A109" s="63">
        <f t="shared" si="6"/>
        <v>0.51500000000000035</v>
      </c>
      <c r="B109" s="65"/>
      <c r="C109" s="65"/>
      <c r="D109" s="53"/>
      <c r="E109" s="54"/>
      <c r="F109" s="54"/>
      <c r="G109" s="54"/>
      <c r="H109" s="53"/>
      <c r="I109" s="53"/>
      <c r="J109" s="55"/>
    </row>
    <row r="110" spans="1:10" s="43" customFormat="1" ht="12.75" customHeight="1">
      <c r="A110" s="63">
        <f t="shared" si="6"/>
        <v>0.52000000000000035</v>
      </c>
      <c r="B110" s="65"/>
      <c r="C110" s="65"/>
      <c r="D110" s="53"/>
      <c r="E110" s="54"/>
      <c r="F110" s="54"/>
      <c r="G110" s="54"/>
      <c r="H110" s="53"/>
      <c r="I110" s="53"/>
      <c r="J110" s="55"/>
    </row>
    <row r="111" spans="1:10" s="43" customFormat="1" ht="12.75" customHeight="1">
      <c r="A111" s="63">
        <f t="shared" si="6"/>
        <v>0.52500000000000036</v>
      </c>
      <c r="B111" s="65"/>
      <c r="C111" s="65"/>
      <c r="D111" s="53"/>
      <c r="E111" s="54"/>
      <c r="F111" s="54"/>
      <c r="G111" s="54"/>
      <c r="H111" s="53"/>
      <c r="I111" s="53"/>
      <c r="J111" s="55"/>
    </row>
    <row r="112" spans="1:10" s="43" customFormat="1" ht="12.75" customHeight="1">
      <c r="A112" s="63">
        <f t="shared" si="6"/>
        <v>0.53000000000000036</v>
      </c>
      <c r="B112" s="65"/>
      <c r="C112" s="65"/>
      <c r="D112" s="53"/>
      <c r="E112" s="54"/>
      <c r="F112" s="54"/>
      <c r="G112" s="54"/>
      <c r="H112" s="53"/>
      <c r="I112" s="53"/>
      <c r="J112" s="55"/>
    </row>
    <row r="113" spans="1:10" s="43" customFormat="1" ht="12.75" customHeight="1">
      <c r="A113" s="63">
        <f t="shared" si="6"/>
        <v>0.53500000000000036</v>
      </c>
      <c r="B113" s="65"/>
      <c r="C113" s="65"/>
      <c r="D113" s="53"/>
      <c r="E113" s="54"/>
      <c r="F113" s="54"/>
      <c r="G113" s="54"/>
      <c r="H113" s="53"/>
      <c r="I113" s="53"/>
      <c r="J113" s="55"/>
    </row>
    <row r="114" spans="1:10" s="43" customFormat="1" ht="12.75" customHeight="1">
      <c r="A114" s="63">
        <f t="shared" si="6"/>
        <v>0.54000000000000037</v>
      </c>
      <c r="B114" s="65"/>
      <c r="C114" s="65"/>
      <c r="D114" s="53"/>
      <c r="E114" s="54"/>
      <c r="F114" s="54"/>
      <c r="G114" s="54"/>
      <c r="H114" s="53"/>
      <c r="I114" s="53"/>
      <c r="J114" s="55"/>
    </row>
    <row r="115" spans="1:10" s="43" customFormat="1" ht="12.75" customHeight="1">
      <c r="A115" s="63">
        <f t="shared" si="6"/>
        <v>0.54500000000000037</v>
      </c>
      <c r="B115" s="65"/>
      <c r="C115" s="65"/>
      <c r="D115" s="53"/>
      <c r="E115" s="54"/>
      <c r="F115" s="54"/>
      <c r="G115" s="54"/>
      <c r="H115" s="53"/>
      <c r="I115" s="53"/>
      <c r="J115" s="55"/>
    </row>
    <row r="116" spans="1:10" s="43" customFormat="1" ht="12.75" customHeight="1">
      <c r="A116" s="63">
        <f t="shared" si="6"/>
        <v>0.55000000000000038</v>
      </c>
      <c r="B116" s="65"/>
      <c r="C116" s="65"/>
      <c r="D116" s="53"/>
      <c r="E116" s="54"/>
      <c r="F116" s="54"/>
      <c r="G116" s="54"/>
      <c r="H116" s="53"/>
      <c r="I116" s="53"/>
      <c r="J116" s="55"/>
    </row>
    <row r="117" spans="1:10" s="43" customFormat="1" ht="12.75" customHeight="1">
      <c r="A117" s="63">
        <f t="shared" si="6"/>
        <v>0.55500000000000038</v>
      </c>
      <c r="B117" s="65"/>
      <c r="C117" s="65"/>
      <c r="D117" s="53"/>
      <c r="E117" s="54"/>
      <c r="F117" s="54"/>
      <c r="G117" s="54"/>
      <c r="H117" s="53"/>
      <c r="I117" s="53"/>
      <c r="J117" s="55"/>
    </row>
    <row r="118" spans="1:10" s="43" customFormat="1" ht="12.75" customHeight="1">
      <c r="A118" s="63">
        <f t="shared" si="6"/>
        <v>0.56000000000000039</v>
      </c>
      <c r="B118" s="65"/>
      <c r="C118" s="65"/>
      <c r="D118" s="53"/>
      <c r="E118" s="54"/>
      <c r="F118" s="54"/>
      <c r="G118" s="54"/>
      <c r="H118" s="53"/>
      <c r="I118" s="53"/>
      <c r="J118" s="55"/>
    </row>
    <row r="119" spans="1:10" s="43" customFormat="1" ht="12.75" customHeight="1">
      <c r="A119" s="63">
        <f t="shared" si="6"/>
        <v>0.56500000000000039</v>
      </c>
      <c r="B119" s="65"/>
      <c r="C119" s="65"/>
      <c r="D119" s="53"/>
      <c r="E119" s="54"/>
      <c r="F119" s="54"/>
      <c r="G119" s="54"/>
      <c r="H119" s="53"/>
      <c r="I119" s="53"/>
      <c r="J119" s="55"/>
    </row>
    <row r="120" spans="1:10" s="43" customFormat="1" ht="12.75" customHeight="1">
      <c r="A120" s="63">
        <f t="shared" si="6"/>
        <v>0.5700000000000004</v>
      </c>
      <c r="B120" s="65"/>
      <c r="C120" s="65"/>
      <c r="D120" s="53"/>
      <c r="E120" s="54"/>
      <c r="F120" s="54"/>
      <c r="G120" s="54"/>
      <c r="H120" s="53"/>
      <c r="I120" s="53"/>
      <c r="J120" s="55"/>
    </row>
    <row r="121" spans="1:10" s="43" customFormat="1" ht="12.75" customHeight="1">
      <c r="A121" s="63">
        <f t="shared" si="6"/>
        <v>0.5750000000000004</v>
      </c>
      <c r="B121" s="65"/>
      <c r="C121" s="65"/>
      <c r="D121" s="53"/>
      <c r="E121" s="54"/>
      <c r="F121" s="54"/>
      <c r="G121" s="54"/>
      <c r="H121" s="53"/>
      <c r="I121" s="53"/>
      <c r="J121" s="55"/>
    </row>
    <row r="122" spans="1:10" s="43" customFormat="1" ht="12.75" customHeight="1">
      <c r="A122" s="63">
        <f t="shared" si="6"/>
        <v>0.5800000000000004</v>
      </c>
      <c r="B122" s="65"/>
      <c r="C122" s="65"/>
      <c r="D122" s="53"/>
      <c r="E122" s="54"/>
      <c r="F122" s="54"/>
      <c r="G122" s="54"/>
      <c r="H122" s="53"/>
      <c r="I122" s="53"/>
      <c r="J122" s="55"/>
    </row>
    <row r="123" spans="1:10" s="43" customFormat="1" ht="12.75" customHeight="1">
      <c r="A123" s="63">
        <f t="shared" ref="A123:A154" si="7">+A122+0.5%</f>
        <v>0.58500000000000041</v>
      </c>
      <c r="B123" s="65"/>
      <c r="C123" s="65"/>
      <c r="D123" s="53"/>
      <c r="E123" s="54"/>
      <c r="F123" s="54"/>
      <c r="G123" s="54"/>
      <c r="H123" s="53"/>
      <c r="I123" s="53"/>
      <c r="J123" s="55"/>
    </row>
    <row r="124" spans="1:10" s="43" customFormat="1" ht="12.75" customHeight="1">
      <c r="A124" s="63">
        <f t="shared" si="7"/>
        <v>0.59000000000000041</v>
      </c>
      <c r="B124" s="65"/>
      <c r="C124" s="65"/>
      <c r="D124" s="53"/>
      <c r="E124" s="54"/>
      <c r="F124" s="54"/>
      <c r="G124" s="54"/>
      <c r="H124" s="53"/>
      <c r="I124" s="53"/>
      <c r="J124" s="55"/>
    </row>
    <row r="125" spans="1:10" s="43" customFormat="1" ht="12.75" customHeight="1">
      <c r="A125" s="63">
        <f t="shared" si="7"/>
        <v>0.59500000000000042</v>
      </c>
      <c r="B125" s="65"/>
      <c r="C125" s="65"/>
      <c r="D125" s="53"/>
      <c r="E125" s="54"/>
      <c r="F125" s="54"/>
      <c r="G125" s="54"/>
      <c r="H125" s="53"/>
      <c r="I125" s="53"/>
      <c r="J125" s="55"/>
    </row>
    <row r="126" spans="1:10" s="43" customFormat="1" ht="12.75" customHeight="1">
      <c r="A126" s="63">
        <f t="shared" si="7"/>
        <v>0.60000000000000042</v>
      </c>
      <c r="B126" s="65"/>
      <c r="C126" s="65"/>
      <c r="D126" s="53"/>
      <c r="E126" s="54"/>
      <c r="F126" s="54"/>
      <c r="G126" s="54"/>
      <c r="H126" s="53"/>
      <c r="I126" s="53"/>
      <c r="J126" s="55"/>
    </row>
    <row r="127" spans="1:10" s="43" customFormat="1" ht="12.75" customHeight="1">
      <c r="A127" s="63">
        <f t="shared" si="7"/>
        <v>0.60500000000000043</v>
      </c>
      <c r="B127" s="65"/>
      <c r="C127" s="65"/>
      <c r="D127" s="53"/>
      <c r="E127" s="54"/>
      <c r="F127" s="54"/>
      <c r="G127" s="54"/>
      <c r="H127" s="53"/>
      <c r="I127" s="53"/>
      <c r="J127" s="55"/>
    </row>
    <row r="128" spans="1:10" s="43" customFormat="1" ht="12.75" customHeight="1">
      <c r="A128" s="63">
        <f t="shared" si="7"/>
        <v>0.61000000000000043</v>
      </c>
      <c r="B128" s="65"/>
      <c r="C128" s="65"/>
      <c r="D128" s="53"/>
      <c r="E128" s="54"/>
      <c r="F128" s="54"/>
      <c r="G128" s="54"/>
      <c r="H128" s="53"/>
      <c r="I128" s="53"/>
      <c r="J128" s="55"/>
    </row>
    <row r="129" spans="1:10" s="43" customFormat="1" ht="12.75" customHeight="1">
      <c r="A129" s="63">
        <f t="shared" si="7"/>
        <v>0.61500000000000044</v>
      </c>
      <c r="B129" s="65"/>
      <c r="C129" s="65"/>
      <c r="D129" s="53"/>
      <c r="E129" s="54"/>
      <c r="F129" s="54"/>
      <c r="G129" s="54"/>
      <c r="H129" s="53"/>
      <c r="I129" s="53"/>
      <c r="J129" s="55"/>
    </row>
    <row r="130" spans="1:10" s="43" customFormat="1" ht="12.75" customHeight="1">
      <c r="A130" s="63">
        <f t="shared" si="7"/>
        <v>0.62000000000000044</v>
      </c>
      <c r="B130" s="65"/>
      <c r="C130" s="65"/>
      <c r="D130" s="53"/>
      <c r="E130" s="54"/>
      <c r="F130" s="54"/>
      <c r="G130" s="54"/>
      <c r="H130" s="53"/>
      <c r="I130" s="53"/>
      <c r="J130" s="55"/>
    </row>
    <row r="131" spans="1:10" s="43" customFormat="1" ht="12.75" customHeight="1">
      <c r="A131" s="63">
        <f t="shared" si="7"/>
        <v>0.62500000000000044</v>
      </c>
      <c r="B131" s="65"/>
      <c r="C131" s="65"/>
      <c r="D131" s="53"/>
      <c r="E131" s="54"/>
      <c r="F131" s="54"/>
      <c r="G131" s="54"/>
      <c r="H131" s="53"/>
      <c r="I131" s="53"/>
      <c r="J131" s="55"/>
    </row>
    <row r="132" spans="1:10" s="43" customFormat="1" ht="12.75" customHeight="1">
      <c r="A132" s="63">
        <f t="shared" si="7"/>
        <v>0.63000000000000045</v>
      </c>
      <c r="B132" s="65"/>
      <c r="C132" s="65"/>
      <c r="D132" s="53"/>
      <c r="E132" s="54"/>
      <c r="F132" s="54"/>
      <c r="G132" s="54"/>
      <c r="H132" s="53"/>
      <c r="I132" s="53"/>
      <c r="J132" s="55"/>
    </row>
    <row r="133" spans="1:10" s="43" customFormat="1" ht="12.75" customHeight="1">
      <c r="A133" s="63">
        <f t="shared" si="7"/>
        <v>0.63500000000000045</v>
      </c>
      <c r="B133" s="65"/>
      <c r="C133" s="65"/>
      <c r="D133" s="53"/>
      <c r="E133" s="54"/>
      <c r="F133" s="54"/>
      <c r="G133" s="54"/>
      <c r="H133" s="53"/>
      <c r="I133" s="53"/>
      <c r="J133" s="55"/>
    </row>
    <row r="134" spans="1:10" s="43" customFormat="1" ht="12.75" customHeight="1">
      <c r="A134" s="63">
        <f t="shared" si="7"/>
        <v>0.64000000000000046</v>
      </c>
      <c r="B134" s="65"/>
      <c r="C134" s="65"/>
      <c r="D134" s="53"/>
      <c r="E134" s="54"/>
      <c r="F134" s="54"/>
      <c r="G134" s="54"/>
      <c r="H134" s="53"/>
      <c r="I134" s="53"/>
      <c r="J134" s="55"/>
    </row>
    <row r="135" spans="1:10" s="43" customFormat="1" ht="12.75" customHeight="1">
      <c r="A135" s="63">
        <f t="shared" si="7"/>
        <v>0.64500000000000046</v>
      </c>
      <c r="B135" s="65"/>
      <c r="C135" s="65"/>
      <c r="D135" s="53"/>
      <c r="E135" s="54"/>
      <c r="F135" s="54"/>
      <c r="G135" s="54"/>
      <c r="H135" s="53"/>
      <c r="I135" s="53"/>
      <c r="J135" s="55"/>
    </row>
    <row r="136" spans="1:10" s="43" customFormat="1" ht="12.75" customHeight="1">
      <c r="A136" s="63">
        <f t="shared" si="7"/>
        <v>0.65000000000000047</v>
      </c>
      <c r="B136" s="65"/>
      <c r="C136" s="65"/>
      <c r="D136" s="53"/>
      <c r="E136" s="54"/>
      <c r="F136" s="54"/>
      <c r="G136" s="54"/>
      <c r="H136" s="53"/>
      <c r="I136" s="53"/>
      <c r="J136" s="55"/>
    </row>
    <row r="137" spans="1:10" s="43" customFormat="1" ht="12.75" customHeight="1">
      <c r="A137" s="63">
        <f t="shared" si="7"/>
        <v>0.65500000000000047</v>
      </c>
      <c r="B137" s="65"/>
      <c r="C137" s="65"/>
      <c r="D137" s="53"/>
      <c r="E137" s="54"/>
      <c r="F137" s="54"/>
      <c r="G137" s="54"/>
      <c r="H137" s="53"/>
      <c r="I137" s="53"/>
      <c r="J137" s="55"/>
    </row>
    <row r="138" spans="1:10" s="43" customFormat="1" ht="12.75" customHeight="1">
      <c r="A138" s="63">
        <f t="shared" si="7"/>
        <v>0.66000000000000048</v>
      </c>
      <c r="B138" s="65"/>
      <c r="C138" s="65"/>
      <c r="D138" s="53"/>
      <c r="E138" s="54"/>
      <c r="F138" s="54"/>
      <c r="G138" s="54"/>
      <c r="H138" s="53"/>
      <c r="I138" s="53"/>
      <c r="J138" s="55"/>
    </row>
    <row r="139" spans="1:10" s="43" customFormat="1" ht="12.75" customHeight="1">
      <c r="A139" s="63">
        <f t="shared" si="7"/>
        <v>0.66500000000000048</v>
      </c>
      <c r="B139" s="65"/>
      <c r="C139" s="65"/>
      <c r="D139" s="53"/>
      <c r="E139" s="54"/>
      <c r="F139" s="54"/>
      <c r="G139" s="54"/>
      <c r="H139" s="53"/>
      <c r="I139" s="53"/>
      <c r="J139" s="55"/>
    </row>
    <row r="140" spans="1:10" s="43" customFormat="1" ht="12.75" customHeight="1">
      <c r="A140" s="63">
        <f t="shared" si="7"/>
        <v>0.67000000000000048</v>
      </c>
      <c r="B140" s="65"/>
      <c r="C140" s="65"/>
      <c r="D140" s="53"/>
      <c r="E140" s="54"/>
      <c r="F140" s="54"/>
      <c r="G140" s="54"/>
      <c r="H140" s="53"/>
      <c r="I140" s="53"/>
      <c r="J140" s="55"/>
    </row>
    <row r="141" spans="1:10" s="43" customFormat="1" ht="12.75" customHeight="1">
      <c r="A141" s="63">
        <f t="shared" si="7"/>
        <v>0.67500000000000049</v>
      </c>
      <c r="B141" s="65"/>
      <c r="C141" s="65"/>
      <c r="D141" s="53"/>
      <c r="E141" s="54"/>
      <c r="F141" s="54"/>
      <c r="G141" s="54"/>
      <c r="H141" s="53"/>
      <c r="I141" s="53"/>
      <c r="J141" s="55"/>
    </row>
    <row r="142" spans="1:10" s="43" customFormat="1" ht="12.75" customHeight="1">
      <c r="A142" s="63">
        <f t="shared" si="7"/>
        <v>0.68000000000000049</v>
      </c>
      <c r="B142" s="65"/>
      <c r="C142" s="65"/>
      <c r="D142" s="53"/>
      <c r="E142" s="54"/>
      <c r="F142" s="54"/>
      <c r="G142" s="54"/>
      <c r="H142" s="53"/>
      <c r="I142" s="53"/>
      <c r="J142" s="55"/>
    </row>
    <row r="143" spans="1:10" s="43" customFormat="1" ht="12.75" customHeight="1">
      <c r="A143" s="63">
        <f t="shared" si="7"/>
        <v>0.6850000000000005</v>
      </c>
      <c r="B143" s="65"/>
      <c r="C143" s="65"/>
      <c r="D143" s="53"/>
      <c r="E143" s="54"/>
      <c r="F143" s="54"/>
      <c r="G143" s="54"/>
      <c r="H143" s="53"/>
      <c r="I143" s="53"/>
      <c r="J143" s="55"/>
    </row>
    <row r="144" spans="1:10" s="43" customFormat="1" ht="12.75" customHeight="1">
      <c r="A144" s="63">
        <f t="shared" si="7"/>
        <v>0.6900000000000005</v>
      </c>
      <c r="B144" s="65"/>
      <c r="C144" s="65"/>
      <c r="D144" s="53"/>
      <c r="E144" s="54"/>
      <c r="F144" s="54"/>
      <c r="G144" s="54"/>
      <c r="H144" s="53"/>
      <c r="I144" s="53"/>
      <c r="J144" s="55"/>
    </row>
    <row r="145" spans="1:42" s="43" customFormat="1" ht="12.75" customHeight="1">
      <c r="A145" s="63">
        <f t="shared" si="7"/>
        <v>0.69500000000000051</v>
      </c>
      <c r="B145" s="65"/>
      <c r="C145" s="65"/>
      <c r="D145" s="53"/>
      <c r="E145" s="54"/>
      <c r="F145" s="54"/>
      <c r="G145" s="54"/>
      <c r="H145" s="53"/>
      <c r="I145" s="53"/>
      <c r="J145" s="55"/>
    </row>
    <row r="146" spans="1:42" s="43" customFormat="1" ht="12.75" customHeight="1">
      <c r="A146" s="63">
        <f t="shared" si="7"/>
        <v>0.70000000000000051</v>
      </c>
      <c r="B146" s="65"/>
      <c r="C146" s="65"/>
      <c r="D146" s="53"/>
      <c r="E146" s="54"/>
      <c r="F146" s="54"/>
      <c r="G146" s="54"/>
      <c r="H146" s="53"/>
      <c r="I146" s="53"/>
      <c r="J146" s="55"/>
    </row>
    <row r="147" spans="1:42" s="43" customFormat="1" ht="12.75" customHeight="1">
      <c r="A147" s="63">
        <f t="shared" si="7"/>
        <v>0.70500000000000052</v>
      </c>
      <c r="B147" s="65"/>
      <c r="C147" s="65"/>
      <c r="D147" s="53"/>
      <c r="E147" s="54"/>
      <c r="F147" s="54"/>
      <c r="G147" s="54"/>
      <c r="H147" s="53"/>
      <c r="I147" s="53"/>
      <c r="J147" s="55"/>
    </row>
    <row r="148" spans="1:42" s="56" customFormat="1" ht="12.75" customHeight="1">
      <c r="A148" s="63">
        <f t="shared" si="7"/>
        <v>0.71000000000000052</v>
      </c>
      <c r="B148" s="65"/>
      <c r="C148" s="65"/>
      <c r="D148" s="53"/>
      <c r="E148" s="54"/>
      <c r="F148" s="54"/>
      <c r="G148" s="54"/>
      <c r="H148" s="53"/>
      <c r="I148" s="53"/>
      <c r="J148" s="55"/>
    </row>
    <row r="149" spans="1:42" s="56" customFormat="1" ht="12.75" customHeight="1">
      <c r="A149" s="63">
        <f t="shared" si="7"/>
        <v>0.71500000000000052</v>
      </c>
      <c r="B149" s="65"/>
      <c r="C149" s="65"/>
      <c r="E149" s="58"/>
      <c r="F149" s="58"/>
      <c r="G149" s="58"/>
      <c r="J149" s="59"/>
      <c r="K149" s="57"/>
      <c r="L149" s="57"/>
      <c r="M149" s="57"/>
      <c r="N149" s="57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</row>
    <row r="150" spans="1:42" s="56" customFormat="1" ht="12.75" customHeight="1">
      <c r="A150" s="63">
        <f t="shared" si="7"/>
        <v>0.72000000000000053</v>
      </c>
      <c r="B150" s="65"/>
      <c r="C150" s="65"/>
      <c r="E150" s="58"/>
      <c r="F150" s="58"/>
      <c r="G150" s="58"/>
      <c r="J150" s="59"/>
      <c r="K150" s="57"/>
      <c r="L150" s="57"/>
      <c r="M150" s="57"/>
      <c r="N150" s="57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</row>
    <row r="151" spans="1:42" s="56" customFormat="1" ht="12.75" customHeight="1">
      <c r="A151" s="63">
        <f t="shared" si="7"/>
        <v>0.72500000000000053</v>
      </c>
      <c r="B151" s="65"/>
      <c r="C151" s="65"/>
      <c r="E151" s="58"/>
      <c r="F151" s="58"/>
      <c r="G151" s="58"/>
      <c r="J151" s="59"/>
      <c r="K151" s="57"/>
      <c r="L151" s="57"/>
      <c r="M151" s="57"/>
      <c r="N151" s="57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</row>
    <row r="152" spans="1:42" s="56" customFormat="1" ht="12.75" customHeight="1">
      <c r="A152" s="63">
        <f t="shared" si="7"/>
        <v>0.73000000000000054</v>
      </c>
      <c r="B152" s="65"/>
      <c r="C152" s="65"/>
      <c r="E152" s="58"/>
      <c r="F152" s="58"/>
      <c r="G152" s="58"/>
      <c r="J152" s="59"/>
      <c r="K152" s="57"/>
      <c r="L152" s="57"/>
      <c r="M152" s="57"/>
      <c r="N152" s="57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</row>
    <row r="153" spans="1:42" s="56" customFormat="1" ht="12.75" customHeight="1">
      <c r="A153" s="63">
        <f t="shared" si="7"/>
        <v>0.73500000000000054</v>
      </c>
      <c r="B153" s="65"/>
      <c r="C153" s="65"/>
      <c r="E153" s="58"/>
      <c r="F153" s="58"/>
      <c r="G153" s="58"/>
      <c r="J153" s="59"/>
      <c r="K153" s="57"/>
      <c r="L153" s="57"/>
      <c r="M153" s="57"/>
      <c r="N153" s="57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</row>
    <row r="154" spans="1:42" s="56" customFormat="1" ht="12.75" customHeight="1">
      <c r="A154" s="63">
        <f t="shared" si="7"/>
        <v>0.74000000000000055</v>
      </c>
      <c r="B154" s="65"/>
      <c r="C154" s="65"/>
      <c r="E154" s="58"/>
      <c r="F154" s="58"/>
      <c r="G154" s="58"/>
      <c r="J154" s="59"/>
      <c r="K154" s="57"/>
      <c r="L154" s="57"/>
      <c r="M154" s="57"/>
      <c r="N154" s="57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</row>
    <row r="155" spans="1:42" s="56" customFormat="1" ht="12.75" customHeight="1">
      <c r="A155" s="63">
        <f t="shared" ref="A155:A186" si="8">+A154+0.5%</f>
        <v>0.74500000000000055</v>
      </c>
      <c r="B155" s="65"/>
      <c r="C155" s="65"/>
      <c r="E155" s="58"/>
      <c r="F155" s="58"/>
      <c r="G155" s="58"/>
      <c r="J155" s="59"/>
      <c r="K155" s="57"/>
      <c r="L155" s="57"/>
      <c r="M155" s="57"/>
      <c r="N155" s="57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</row>
    <row r="156" spans="1:42" s="56" customFormat="1" ht="12.75" customHeight="1">
      <c r="A156" s="63">
        <f t="shared" si="8"/>
        <v>0.75000000000000056</v>
      </c>
      <c r="B156" s="65"/>
      <c r="C156" s="65"/>
      <c r="E156" s="58"/>
      <c r="F156" s="58"/>
      <c r="G156" s="58"/>
      <c r="J156" s="59"/>
      <c r="K156" s="57"/>
      <c r="L156" s="57"/>
      <c r="M156" s="57"/>
      <c r="N156" s="57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</row>
    <row r="157" spans="1:42" s="56" customFormat="1" ht="12.75" customHeight="1">
      <c r="A157" s="63">
        <f t="shared" si="8"/>
        <v>0.75500000000000056</v>
      </c>
      <c r="B157" s="65"/>
      <c r="C157" s="65"/>
      <c r="E157" s="58"/>
      <c r="F157" s="58"/>
      <c r="G157" s="58"/>
      <c r="J157" s="59"/>
      <c r="K157" s="57"/>
      <c r="L157" s="57"/>
      <c r="M157" s="57"/>
      <c r="N157" s="57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</row>
    <row r="158" spans="1:42" s="56" customFormat="1" ht="12.75" customHeight="1">
      <c r="A158" s="63">
        <f t="shared" si="8"/>
        <v>0.76000000000000056</v>
      </c>
      <c r="B158" s="65"/>
      <c r="C158" s="65"/>
      <c r="E158" s="58"/>
      <c r="F158" s="58"/>
      <c r="G158" s="58"/>
      <c r="J158" s="59"/>
      <c r="K158" s="57"/>
      <c r="L158" s="57"/>
      <c r="M158" s="57"/>
      <c r="N158" s="57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</row>
    <row r="159" spans="1:42" s="56" customFormat="1" ht="12.75" customHeight="1">
      <c r="A159" s="63">
        <f t="shared" si="8"/>
        <v>0.76500000000000057</v>
      </c>
      <c r="B159" s="65"/>
      <c r="C159" s="65"/>
      <c r="E159" s="58"/>
      <c r="F159" s="58"/>
      <c r="G159" s="58"/>
      <c r="J159" s="59"/>
      <c r="K159" s="57"/>
      <c r="L159" s="57"/>
      <c r="M159" s="57"/>
      <c r="N159" s="57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</row>
    <row r="160" spans="1:42" s="56" customFormat="1" ht="12.75" customHeight="1">
      <c r="A160" s="63">
        <f t="shared" si="8"/>
        <v>0.77000000000000057</v>
      </c>
      <c r="B160" s="65"/>
      <c r="C160" s="65"/>
      <c r="E160" s="58"/>
      <c r="F160" s="58"/>
      <c r="G160" s="58"/>
      <c r="J160" s="59"/>
      <c r="K160" s="57"/>
      <c r="L160" s="57"/>
      <c r="M160" s="57"/>
      <c r="N160" s="57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</row>
    <row r="161" spans="1:42" s="56" customFormat="1" ht="12.75" customHeight="1">
      <c r="A161" s="63">
        <f t="shared" si="8"/>
        <v>0.77500000000000058</v>
      </c>
      <c r="B161" s="65"/>
      <c r="C161" s="65"/>
      <c r="E161" s="58"/>
      <c r="F161" s="58"/>
      <c r="G161" s="58"/>
      <c r="J161" s="59"/>
      <c r="K161" s="57"/>
      <c r="L161" s="57"/>
      <c r="M161" s="57"/>
      <c r="N161" s="57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</row>
    <row r="162" spans="1:42" s="56" customFormat="1" ht="12.75" customHeight="1">
      <c r="A162" s="63">
        <f t="shared" si="8"/>
        <v>0.78000000000000058</v>
      </c>
      <c r="B162" s="65"/>
      <c r="C162" s="65"/>
      <c r="E162" s="58"/>
      <c r="F162" s="58"/>
      <c r="G162" s="58"/>
      <c r="J162" s="59"/>
      <c r="K162" s="57"/>
      <c r="L162" s="57"/>
      <c r="M162" s="57"/>
      <c r="N162" s="57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</row>
    <row r="163" spans="1:42" s="56" customFormat="1" ht="12.75" customHeight="1">
      <c r="A163" s="63">
        <f t="shared" si="8"/>
        <v>0.78500000000000059</v>
      </c>
      <c r="B163" s="65"/>
      <c r="C163" s="65"/>
      <c r="E163" s="58"/>
      <c r="F163" s="58"/>
      <c r="G163" s="58"/>
      <c r="J163" s="59"/>
      <c r="K163" s="57"/>
      <c r="L163" s="57"/>
      <c r="M163" s="57"/>
      <c r="N163" s="57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</row>
    <row r="164" spans="1:42" s="56" customFormat="1" ht="12.75" customHeight="1">
      <c r="A164" s="63">
        <f t="shared" si="8"/>
        <v>0.79000000000000059</v>
      </c>
      <c r="B164" s="65"/>
      <c r="C164" s="65"/>
      <c r="E164" s="58"/>
      <c r="F164" s="58"/>
      <c r="G164" s="58"/>
      <c r="J164" s="59"/>
      <c r="K164" s="57"/>
      <c r="L164" s="57"/>
      <c r="M164" s="57"/>
      <c r="N164" s="57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</row>
    <row r="165" spans="1:42" s="56" customFormat="1" ht="12.75" customHeight="1">
      <c r="A165" s="63">
        <f t="shared" si="8"/>
        <v>0.7950000000000006</v>
      </c>
      <c r="B165" s="65"/>
      <c r="C165" s="65"/>
      <c r="E165" s="58"/>
      <c r="F165" s="58"/>
      <c r="G165" s="58"/>
      <c r="J165" s="59"/>
      <c r="K165" s="57"/>
      <c r="L165" s="57"/>
      <c r="M165" s="57"/>
      <c r="N165" s="57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</row>
    <row r="166" spans="1:42" s="56" customFormat="1" ht="12.75" customHeight="1">
      <c r="A166" s="63">
        <f t="shared" si="8"/>
        <v>0.8000000000000006</v>
      </c>
      <c r="B166" s="65"/>
      <c r="C166" s="65"/>
      <c r="E166" s="58"/>
      <c r="F166" s="58"/>
      <c r="G166" s="58"/>
      <c r="J166" s="59"/>
      <c r="K166" s="57"/>
      <c r="L166" s="57"/>
      <c r="M166" s="57"/>
      <c r="N166" s="57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</row>
    <row r="167" spans="1:42" s="56" customFormat="1" ht="12.75" customHeight="1">
      <c r="A167" s="63">
        <f t="shared" si="8"/>
        <v>0.8050000000000006</v>
      </c>
      <c r="B167" s="65"/>
      <c r="C167" s="65"/>
      <c r="E167" s="58"/>
      <c r="F167" s="58"/>
      <c r="G167" s="58"/>
      <c r="J167" s="59"/>
      <c r="K167" s="57"/>
      <c r="L167" s="57"/>
      <c r="M167" s="57"/>
      <c r="N167" s="57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</row>
    <row r="168" spans="1:42" s="56" customFormat="1" ht="12.75" customHeight="1">
      <c r="A168" s="63">
        <f t="shared" si="8"/>
        <v>0.81000000000000061</v>
      </c>
      <c r="B168" s="65"/>
      <c r="C168" s="65"/>
      <c r="E168" s="58"/>
      <c r="F168" s="58"/>
      <c r="G168" s="58"/>
      <c r="J168" s="59"/>
      <c r="K168" s="57"/>
      <c r="L168" s="57"/>
      <c r="M168" s="57"/>
      <c r="N168" s="57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</row>
    <row r="169" spans="1:42" s="56" customFormat="1" ht="12.75" customHeight="1">
      <c r="A169" s="63">
        <f t="shared" si="8"/>
        <v>0.81500000000000061</v>
      </c>
      <c r="B169" s="65"/>
      <c r="C169" s="65"/>
      <c r="E169" s="58"/>
      <c r="F169" s="58"/>
      <c r="G169" s="58"/>
      <c r="J169" s="59"/>
      <c r="K169" s="57"/>
      <c r="L169" s="57"/>
      <c r="M169" s="57"/>
      <c r="N169" s="57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</row>
    <row r="170" spans="1:42" s="56" customFormat="1" ht="12.75" customHeight="1">
      <c r="A170" s="63">
        <f t="shared" si="8"/>
        <v>0.82000000000000062</v>
      </c>
      <c r="B170" s="65"/>
      <c r="C170" s="65"/>
      <c r="E170" s="58"/>
      <c r="F170" s="58"/>
      <c r="G170" s="58"/>
      <c r="J170" s="59"/>
      <c r="K170" s="57"/>
      <c r="L170" s="57"/>
      <c r="M170" s="57"/>
      <c r="N170" s="57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</row>
    <row r="171" spans="1:42" s="56" customFormat="1" ht="12.75" customHeight="1">
      <c r="A171" s="63">
        <f t="shared" si="8"/>
        <v>0.82500000000000062</v>
      </c>
      <c r="B171" s="65"/>
      <c r="C171" s="65"/>
      <c r="E171" s="58"/>
      <c r="F171" s="58"/>
      <c r="G171" s="58"/>
      <c r="J171" s="59"/>
      <c r="K171" s="57"/>
      <c r="L171" s="57"/>
      <c r="M171" s="57"/>
      <c r="N171" s="57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</row>
    <row r="172" spans="1:42" s="56" customFormat="1" ht="12.75" customHeight="1">
      <c r="A172" s="63">
        <f t="shared" si="8"/>
        <v>0.83000000000000063</v>
      </c>
      <c r="B172" s="65"/>
      <c r="C172" s="65"/>
      <c r="E172" s="58"/>
      <c r="F172" s="58"/>
      <c r="G172" s="58"/>
      <c r="J172" s="59"/>
      <c r="K172" s="57"/>
      <c r="L172" s="57"/>
      <c r="M172" s="57"/>
      <c r="N172" s="57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</row>
    <row r="173" spans="1:42" s="56" customFormat="1" ht="12.75" customHeight="1">
      <c r="A173" s="63">
        <f t="shared" si="8"/>
        <v>0.83500000000000063</v>
      </c>
      <c r="B173" s="65"/>
      <c r="C173" s="65"/>
      <c r="E173" s="58"/>
      <c r="F173" s="58"/>
      <c r="G173" s="58"/>
      <c r="J173" s="59"/>
      <c r="K173" s="57"/>
      <c r="L173" s="57"/>
      <c r="M173" s="57"/>
      <c r="N173" s="57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</row>
    <row r="174" spans="1:42" s="56" customFormat="1" ht="12.75" customHeight="1">
      <c r="A174" s="63">
        <f t="shared" si="8"/>
        <v>0.84000000000000064</v>
      </c>
      <c r="B174" s="65"/>
      <c r="C174" s="65"/>
      <c r="E174" s="58"/>
      <c r="F174" s="58"/>
      <c r="G174" s="58"/>
      <c r="J174" s="59"/>
      <c r="K174" s="57"/>
      <c r="L174" s="57"/>
      <c r="M174" s="57"/>
      <c r="N174" s="57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</row>
    <row r="175" spans="1:42" s="56" customFormat="1" ht="12.75" customHeight="1">
      <c r="A175" s="63">
        <f t="shared" si="8"/>
        <v>0.84500000000000064</v>
      </c>
      <c r="B175" s="65"/>
      <c r="C175" s="65"/>
      <c r="E175" s="58"/>
      <c r="F175" s="58"/>
      <c r="G175" s="58"/>
      <c r="J175" s="59"/>
      <c r="K175" s="57"/>
      <c r="L175" s="57"/>
      <c r="M175" s="57"/>
      <c r="N175" s="57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</row>
    <row r="176" spans="1:42" s="56" customFormat="1" ht="12.75" customHeight="1">
      <c r="A176" s="63">
        <f t="shared" si="8"/>
        <v>0.85000000000000064</v>
      </c>
      <c r="B176" s="65"/>
      <c r="C176" s="65"/>
      <c r="E176" s="58"/>
      <c r="F176" s="58"/>
      <c r="G176" s="58"/>
      <c r="J176" s="59"/>
      <c r="K176" s="57"/>
      <c r="L176" s="57"/>
      <c r="M176" s="57"/>
      <c r="N176" s="57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</row>
    <row r="177" spans="1:42" s="56" customFormat="1" ht="12.75" customHeight="1">
      <c r="A177" s="63">
        <f t="shared" si="8"/>
        <v>0.85500000000000065</v>
      </c>
      <c r="B177" s="65"/>
      <c r="C177" s="65"/>
      <c r="E177" s="58"/>
      <c r="F177" s="58"/>
      <c r="G177" s="58"/>
      <c r="J177" s="59"/>
      <c r="K177" s="57"/>
      <c r="L177" s="57"/>
      <c r="M177" s="57"/>
      <c r="N177" s="57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</row>
    <row r="178" spans="1:42" s="56" customFormat="1" ht="12.75" customHeight="1">
      <c r="A178" s="63">
        <f t="shared" si="8"/>
        <v>0.86000000000000065</v>
      </c>
      <c r="B178" s="65"/>
      <c r="C178" s="65"/>
      <c r="E178" s="58"/>
      <c r="F178" s="58"/>
      <c r="G178" s="58"/>
      <c r="J178" s="59"/>
      <c r="K178" s="57"/>
      <c r="L178" s="57"/>
      <c r="M178" s="57"/>
      <c r="N178" s="57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</row>
    <row r="179" spans="1:42" s="56" customFormat="1" ht="12.75" customHeight="1">
      <c r="A179" s="63">
        <f t="shared" si="8"/>
        <v>0.86500000000000066</v>
      </c>
      <c r="B179" s="65"/>
      <c r="C179" s="65"/>
      <c r="E179" s="58"/>
      <c r="F179" s="58"/>
      <c r="G179" s="58"/>
      <c r="J179" s="59"/>
      <c r="K179" s="57"/>
      <c r="L179" s="57"/>
      <c r="M179" s="57"/>
      <c r="N179" s="57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</row>
    <row r="180" spans="1:42" s="56" customFormat="1" ht="12.75" customHeight="1">
      <c r="A180" s="63">
        <f t="shared" si="8"/>
        <v>0.87000000000000066</v>
      </c>
      <c r="B180" s="65"/>
      <c r="C180" s="65"/>
      <c r="E180" s="58"/>
      <c r="F180" s="58"/>
      <c r="G180" s="58"/>
      <c r="J180" s="59"/>
      <c r="K180" s="57"/>
      <c r="L180" s="57"/>
      <c r="M180" s="57"/>
      <c r="N180" s="57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</row>
    <row r="181" spans="1:42" s="56" customFormat="1" ht="12.75" customHeight="1">
      <c r="A181" s="63">
        <f t="shared" si="8"/>
        <v>0.87500000000000067</v>
      </c>
      <c r="B181" s="65"/>
      <c r="C181" s="65"/>
      <c r="E181" s="58"/>
      <c r="F181" s="58"/>
      <c r="G181" s="58"/>
      <c r="J181" s="59"/>
      <c r="K181" s="57"/>
      <c r="L181" s="57"/>
      <c r="M181" s="57"/>
      <c r="N181" s="57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</row>
    <row r="182" spans="1:42" s="56" customFormat="1" ht="12.75" customHeight="1">
      <c r="A182" s="63">
        <f t="shared" si="8"/>
        <v>0.88000000000000067</v>
      </c>
      <c r="B182" s="65"/>
      <c r="C182" s="65"/>
      <c r="E182" s="58"/>
      <c r="F182" s="58"/>
      <c r="G182" s="58"/>
      <c r="J182" s="59"/>
      <c r="K182" s="57"/>
      <c r="L182" s="57"/>
      <c r="M182" s="57"/>
      <c r="N182" s="57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</row>
    <row r="183" spans="1:42" s="56" customFormat="1" ht="12.75" customHeight="1">
      <c r="A183" s="63">
        <f t="shared" si="8"/>
        <v>0.88500000000000068</v>
      </c>
      <c r="B183" s="65"/>
      <c r="C183" s="65"/>
      <c r="E183" s="58"/>
      <c r="F183" s="58"/>
      <c r="G183" s="58"/>
      <c r="J183" s="59"/>
      <c r="K183" s="57"/>
      <c r="L183" s="57"/>
      <c r="M183" s="57"/>
      <c r="N183" s="57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</row>
    <row r="184" spans="1:42" s="56" customFormat="1" ht="12.75" customHeight="1">
      <c r="A184" s="63">
        <f t="shared" si="8"/>
        <v>0.89000000000000068</v>
      </c>
      <c r="B184" s="65"/>
      <c r="C184" s="65"/>
      <c r="E184" s="58"/>
      <c r="F184" s="58"/>
      <c r="G184" s="58"/>
      <c r="J184" s="59"/>
      <c r="K184" s="57"/>
      <c r="L184" s="57"/>
      <c r="M184" s="57"/>
      <c r="N184" s="57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</row>
    <row r="185" spans="1:42" s="56" customFormat="1" ht="12.75" customHeight="1">
      <c r="A185" s="63">
        <f t="shared" si="8"/>
        <v>0.89500000000000068</v>
      </c>
      <c r="B185" s="65"/>
      <c r="C185" s="65"/>
      <c r="E185" s="58"/>
      <c r="F185" s="58"/>
      <c r="G185" s="58"/>
      <c r="J185" s="59"/>
      <c r="K185" s="57"/>
      <c r="L185" s="57"/>
      <c r="M185" s="57"/>
      <c r="N185" s="57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</row>
    <row r="186" spans="1:42" s="56" customFormat="1" ht="12.75" customHeight="1">
      <c r="A186" s="63">
        <f t="shared" si="8"/>
        <v>0.90000000000000069</v>
      </c>
      <c r="B186" s="65"/>
      <c r="C186" s="65"/>
      <c r="E186" s="58"/>
      <c r="F186" s="58"/>
      <c r="G186" s="58"/>
      <c r="J186" s="59"/>
      <c r="K186" s="57"/>
      <c r="L186" s="57"/>
      <c r="M186" s="57"/>
      <c r="N186" s="57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</row>
    <row r="187" spans="1:42" s="56" customFormat="1" ht="12.75" customHeight="1">
      <c r="A187" s="63">
        <f t="shared" ref="A187:A206" si="9">+A186+0.5%</f>
        <v>0.90500000000000069</v>
      </c>
      <c r="B187" s="65"/>
      <c r="C187" s="65"/>
      <c r="E187" s="58"/>
      <c r="F187" s="58"/>
      <c r="G187" s="58"/>
      <c r="J187" s="59"/>
      <c r="K187" s="57"/>
      <c r="L187" s="57"/>
      <c r="M187" s="57"/>
      <c r="N187" s="57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</row>
    <row r="188" spans="1:42" s="56" customFormat="1" ht="12.75" customHeight="1">
      <c r="A188" s="63">
        <f t="shared" si="9"/>
        <v>0.9100000000000007</v>
      </c>
      <c r="B188" s="65"/>
      <c r="C188" s="65"/>
      <c r="E188" s="58"/>
      <c r="F188" s="58"/>
      <c r="G188" s="58"/>
      <c r="J188" s="59"/>
      <c r="K188" s="57"/>
      <c r="L188" s="57"/>
      <c r="M188" s="57"/>
      <c r="N188" s="57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</row>
    <row r="189" spans="1:42" s="56" customFormat="1" ht="12.75" customHeight="1">
      <c r="A189" s="63">
        <f t="shared" si="9"/>
        <v>0.9150000000000007</v>
      </c>
      <c r="B189" s="65"/>
      <c r="C189" s="65"/>
      <c r="E189" s="58"/>
      <c r="F189" s="58"/>
      <c r="G189" s="58"/>
      <c r="J189" s="59"/>
      <c r="K189" s="57"/>
      <c r="L189" s="57"/>
      <c r="M189" s="57"/>
      <c r="N189" s="57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</row>
    <row r="190" spans="1:42" s="56" customFormat="1" ht="12.75" customHeight="1">
      <c r="A190" s="63">
        <f t="shared" si="9"/>
        <v>0.92000000000000071</v>
      </c>
      <c r="B190" s="65"/>
      <c r="C190" s="65"/>
      <c r="E190" s="58"/>
      <c r="F190" s="58"/>
      <c r="G190" s="58"/>
      <c r="J190" s="59"/>
      <c r="K190" s="57"/>
      <c r="L190" s="57"/>
      <c r="M190" s="57"/>
      <c r="N190" s="57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</row>
    <row r="191" spans="1:42" s="56" customFormat="1" ht="12.75" customHeight="1">
      <c r="A191" s="63">
        <f t="shared" si="9"/>
        <v>0.92500000000000071</v>
      </c>
      <c r="B191" s="65"/>
      <c r="C191" s="65"/>
      <c r="E191" s="58"/>
      <c r="F191" s="58"/>
      <c r="G191" s="58"/>
      <c r="J191" s="59"/>
      <c r="K191" s="57"/>
      <c r="L191" s="57"/>
      <c r="M191" s="57"/>
      <c r="N191" s="57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</row>
    <row r="192" spans="1:42" s="56" customFormat="1" ht="12.75" customHeight="1">
      <c r="A192" s="63">
        <f t="shared" si="9"/>
        <v>0.93000000000000071</v>
      </c>
      <c r="B192" s="65"/>
      <c r="C192" s="65"/>
      <c r="E192" s="58"/>
      <c r="F192" s="58"/>
      <c r="G192" s="58"/>
      <c r="J192" s="59"/>
      <c r="K192" s="57"/>
      <c r="L192" s="57"/>
      <c r="M192" s="57"/>
      <c r="N192" s="57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</row>
    <row r="193" spans="1:42" s="56" customFormat="1" ht="12.75" customHeight="1">
      <c r="A193" s="63">
        <f t="shared" si="9"/>
        <v>0.93500000000000072</v>
      </c>
      <c r="B193" s="65"/>
      <c r="C193" s="65"/>
      <c r="E193" s="58"/>
      <c r="F193" s="58"/>
      <c r="G193" s="58"/>
      <c r="J193" s="59"/>
      <c r="K193" s="57"/>
      <c r="L193" s="57"/>
      <c r="M193" s="57"/>
      <c r="N193" s="57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</row>
    <row r="194" spans="1:42" s="56" customFormat="1" ht="12.75" customHeight="1">
      <c r="A194" s="63">
        <f t="shared" si="9"/>
        <v>0.94000000000000072</v>
      </c>
      <c r="B194" s="65"/>
      <c r="C194" s="65"/>
      <c r="E194" s="58"/>
      <c r="F194" s="58"/>
      <c r="G194" s="58"/>
      <c r="J194" s="59"/>
      <c r="K194" s="57"/>
      <c r="L194" s="57"/>
      <c r="M194" s="57"/>
      <c r="N194" s="57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</row>
    <row r="195" spans="1:42" s="56" customFormat="1" ht="12.75" customHeight="1">
      <c r="A195" s="63">
        <f t="shared" si="9"/>
        <v>0.94500000000000073</v>
      </c>
      <c r="B195" s="65"/>
      <c r="C195" s="65"/>
      <c r="E195" s="58"/>
      <c r="F195" s="58"/>
      <c r="G195" s="58"/>
      <c r="J195" s="59"/>
      <c r="K195" s="57"/>
      <c r="L195" s="57"/>
      <c r="M195" s="57"/>
      <c r="N195" s="57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</row>
    <row r="196" spans="1:42" s="56" customFormat="1" ht="12.75" customHeight="1">
      <c r="A196" s="63">
        <f t="shared" si="9"/>
        <v>0.95000000000000073</v>
      </c>
      <c r="B196" s="65"/>
      <c r="C196" s="65"/>
      <c r="E196" s="58"/>
      <c r="F196" s="58"/>
      <c r="G196" s="58"/>
      <c r="J196" s="59"/>
      <c r="K196" s="57"/>
      <c r="L196" s="57"/>
      <c r="M196" s="57"/>
      <c r="N196" s="57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</row>
    <row r="197" spans="1:42" s="56" customFormat="1" ht="12.75" customHeight="1">
      <c r="A197" s="63">
        <f t="shared" si="9"/>
        <v>0.95500000000000074</v>
      </c>
      <c r="B197" s="65"/>
      <c r="C197" s="65"/>
      <c r="E197" s="58"/>
      <c r="F197" s="58"/>
      <c r="G197" s="58"/>
      <c r="J197" s="59"/>
      <c r="K197" s="57"/>
      <c r="L197" s="57"/>
      <c r="M197" s="57"/>
      <c r="N197" s="57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</row>
    <row r="198" spans="1:42" s="56" customFormat="1" ht="12.75" customHeight="1">
      <c r="A198" s="63">
        <f t="shared" si="9"/>
        <v>0.96000000000000074</v>
      </c>
      <c r="B198" s="65"/>
      <c r="C198" s="65"/>
      <c r="E198" s="58"/>
      <c r="F198" s="58"/>
      <c r="G198" s="58"/>
      <c r="J198" s="59"/>
      <c r="K198" s="57"/>
      <c r="L198" s="57"/>
      <c r="M198" s="57"/>
      <c r="N198" s="57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</row>
    <row r="199" spans="1:42" s="56" customFormat="1" ht="12.75" customHeight="1">
      <c r="A199" s="63">
        <f t="shared" si="9"/>
        <v>0.96500000000000075</v>
      </c>
      <c r="B199" s="65"/>
      <c r="C199" s="65"/>
      <c r="E199" s="58"/>
      <c r="F199" s="58"/>
      <c r="G199" s="58"/>
      <c r="J199" s="59"/>
      <c r="K199" s="57"/>
      <c r="L199" s="57"/>
      <c r="M199" s="57"/>
      <c r="N199" s="57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</row>
    <row r="200" spans="1:42" s="56" customFormat="1" ht="12.75" customHeight="1">
      <c r="A200" s="63">
        <f t="shared" si="9"/>
        <v>0.97000000000000075</v>
      </c>
      <c r="B200" s="65"/>
      <c r="C200" s="65"/>
      <c r="E200" s="58"/>
      <c r="F200" s="58"/>
      <c r="G200" s="58"/>
      <c r="J200" s="59"/>
      <c r="K200" s="57"/>
      <c r="L200" s="57"/>
      <c r="M200" s="57"/>
      <c r="N200" s="57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</row>
    <row r="201" spans="1:42" s="56" customFormat="1" ht="12.75" customHeight="1">
      <c r="A201" s="63">
        <f t="shared" si="9"/>
        <v>0.97500000000000075</v>
      </c>
      <c r="B201" s="65"/>
      <c r="C201" s="65"/>
      <c r="E201" s="58"/>
      <c r="F201" s="58"/>
      <c r="G201" s="58"/>
      <c r="J201" s="59"/>
      <c r="K201" s="57"/>
      <c r="L201" s="57"/>
      <c r="M201" s="57"/>
      <c r="N201" s="57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</row>
    <row r="202" spans="1:42" s="56" customFormat="1" ht="12.75" customHeight="1">
      <c r="A202" s="63">
        <f t="shared" si="9"/>
        <v>0.98000000000000076</v>
      </c>
      <c r="B202" s="65"/>
      <c r="C202" s="65"/>
      <c r="E202" s="58"/>
      <c r="F202" s="58"/>
      <c r="G202" s="58"/>
      <c r="J202" s="59"/>
      <c r="K202" s="57"/>
      <c r="L202" s="57"/>
      <c r="M202" s="57"/>
      <c r="N202" s="57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</row>
    <row r="203" spans="1:42" s="56" customFormat="1" ht="12.75" customHeight="1">
      <c r="A203" s="63">
        <f t="shared" si="9"/>
        <v>0.98500000000000076</v>
      </c>
      <c r="B203" s="65"/>
      <c r="C203" s="65"/>
      <c r="E203" s="58"/>
      <c r="F203" s="58"/>
      <c r="G203" s="58"/>
      <c r="J203" s="59"/>
      <c r="K203" s="57"/>
      <c r="L203" s="57"/>
      <c r="M203" s="57"/>
      <c r="N203" s="57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</row>
    <row r="204" spans="1:42" s="56" customFormat="1" ht="12.75" customHeight="1">
      <c r="A204" s="63">
        <f t="shared" si="9"/>
        <v>0.99000000000000077</v>
      </c>
      <c r="B204" s="65"/>
      <c r="C204" s="65"/>
      <c r="E204" s="58"/>
      <c r="F204" s="58"/>
      <c r="G204" s="58"/>
      <c r="J204" s="59"/>
      <c r="K204" s="57"/>
      <c r="L204" s="57"/>
      <c r="M204" s="57"/>
      <c r="N204" s="57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</row>
    <row r="205" spans="1:42" s="56" customFormat="1" ht="12.75" customHeight="1">
      <c r="A205" s="63">
        <f t="shared" si="9"/>
        <v>0.99500000000000077</v>
      </c>
      <c r="B205" s="65"/>
      <c r="C205" s="65"/>
      <c r="E205" s="58"/>
      <c r="F205" s="58"/>
      <c r="G205" s="58"/>
      <c r="J205" s="59"/>
      <c r="K205" s="57"/>
      <c r="L205" s="57"/>
      <c r="M205" s="57"/>
      <c r="N205" s="57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</row>
    <row r="206" spans="1:42" ht="12.75" customHeight="1">
      <c r="A206" s="63">
        <f t="shared" si="9"/>
        <v>1.0000000000000007</v>
      </c>
      <c r="B206" s="65"/>
      <c r="C206" s="65"/>
    </row>
  </sheetData>
  <sheetProtection sheet="1"/>
  <protectedRanges>
    <protectedRange sqref="I3:K3" name="sought_1"/>
  </protectedRanges>
  <mergeCells count="4">
    <mergeCell ref="A1:J1"/>
    <mergeCell ref="A3:A4"/>
    <mergeCell ref="B3:C3"/>
    <mergeCell ref="H3:K3"/>
  </mergeCells>
  <phoneticPr fontId="24" type="noConversion"/>
  <dataValidations count="1">
    <dataValidation type="list" allowBlank="1" showInputMessage="1" showErrorMessage="1" sqref="J5:J12">
      <formula1>$B$25:$B$29</formula1>
    </dataValidation>
  </dataValidations>
  <printOptions horizontalCentered="1"/>
  <pageMargins left="0.47244094488188981" right="0.39370078740157483" top="0.51181102362204722" bottom="0.59055118110236227" header="0.70866141732283472" footer="0.51181102362204722"/>
  <pageSetup paperSize="8" scale="92" firstPageNumber="0" fitToHeight="0" orientation="landscape" r:id="rId1"/>
  <headerFooter scaleWithDoc="0" alignWithMargins="0"/>
  <ignoredErrors>
    <ignoredError sqref="E1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:AB61"/>
  <sheetViews>
    <sheetView zoomScaleSheetLayoutView="80" workbookViewId="0">
      <selection activeCell="A16" sqref="A16"/>
    </sheetView>
  </sheetViews>
  <sheetFormatPr defaultColWidth="8.85546875" defaultRowHeight="30" customHeight="1"/>
  <cols>
    <col min="1" max="1" width="62" style="13" customWidth="1"/>
    <col min="2" max="2" width="22" style="40" customWidth="1"/>
    <col min="3" max="3" width="24.140625" style="13" customWidth="1"/>
    <col min="4" max="4" width="35.42578125" style="13" customWidth="1"/>
    <col min="5" max="5" width="31.7109375" style="13" customWidth="1"/>
    <col min="6" max="6" width="23" style="13" customWidth="1"/>
    <col min="7" max="7" width="24.85546875" style="16" customWidth="1"/>
    <col min="8" max="8" width="18.7109375" style="9" customWidth="1"/>
    <col min="9" max="20" width="8.85546875" style="9"/>
    <col min="21" max="16384" width="8.85546875" style="13"/>
  </cols>
  <sheetData>
    <row r="1" spans="1:28" s="9" customFormat="1" ht="30" customHeight="1">
      <c r="A1" s="216" t="s">
        <v>257</v>
      </c>
      <c r="B1" s="216"/>
      <c r="C1" s="216"/>
      <c r="D1" s="216"/>
      <c r="E1" s="216"/>
      <c r="F1" s="216"/>
      <c r="G1" s="216"/>
      <c r="H1" s="11"/>
      <c r="I1" s="8"/>
      <c r="J1" s="8"/>
      <c r="K1" s="8"/>
      <c r="L1" s="8"/>
      <c r="M1" s="8"/>
      <c r="N1" s="8"/>
      <c r="O1" s="8"/>
      <c r="P1" s="8"/>
      <c r="Z1" s="10" t="e">
        <f>#REF!</f>
        <v>#REF!</v>
      </c>
      <c r="AA1" s="10" t="e">
        <f>#REF!</f>
        <v>#REF!</v>
      </c>
      <c r="AB1" s="10" t="e">
        <f>IF(AA1="EU",Z1,"")</f>
        <v>#REF!</v>
      </c>
    </row>
    <row r="2" spans="1:28" s="9" customFormat="1" ht="30" customHeight="1">
      <c r="A2" s="228"/>
      <c r="B2" s="228"/>
      <c r="C2" s="228"/>
      <c r="D2" s="228"/>
      <c r="E2" s="228"/>
      <c r="F2" s="140"/>
      <c r="G2" s="141"/>
      <c r="H2" s="12"/>
      <c r="Z2" s="10" t="e">
        <f>#REF!</f>
        <v>#REF!</v>
      </c>
      <c r="AA2" s="10" t="e">
        <f>#REF!</f>
        <v>#REF!</v>
      </c>
      <c r="AB2" s="10" t="e">
        <f>IF(AA2="EU",Z2,"")</f>
        <v>#REF!</v>
      </c>
    </row>
    <row r="3" spans="1:28" ht="35.1" customHeight="1">
      <c r="A3" s="142" t="s">
        <v>239</v>
      </c>
      <c r="B3" s="143" t="s">
        <v>195</v>
      </c>
      <c r="C3" s="142" t="s">
        <v>193</v>
      </c>
      <c r="D3" s="142" t="s">
        <v>258</v>
      </c>
      <c r="E3" s="142" t="s">
        <v>259</v>
      </c>
      <c r="F3" s="144" t="s">
        <v>260</v>
      </c>
      <c r="G3" s="145" t="s">
        <v>261</v>
      </c>
      <c r="Z3" s="14" t="e">
        <f>#REF!</f>
        <v>#REF!</v>
      </c>
      <c r="AA3" s="14" t="e">
        <f>#REF!</f>
        <v>#REF!</v>
      </c>
      <c r="AB3" s="14" t="e">
        <f>IF(AA3="EU",Z3,"")</f>
        <v>#REF!</v>
      </c>
    </row>
    <row r="4" spans="1:28" ht="30" customHeight="1">
      <c r="A4" s="146"/>
      <c r="B4" s="147"/>
      <c r="C4" s="146"/>
      <c r="D4" s="146"/>
      <c r="E4" s="146"/>
      <c r="F4" s="148"/>
      <c r="G4" s="149"/>
      <c r="Z4" s="14"/>
      <c r="AA4" s="14"/>
      <c r="AB4" s="14"/>
    </row>
    <row r="5" spans="1:28" ht="30" customHeight="1">
      <c r="A5" s="146"/>
      <c r="B5" s="147"/>
      <c r="C5" s="146"/>
      <c r="D5" s="146"/>
      <c r="E5" s="146"/>
      <c r="F5" s="148"/>
      <c r="G5" s="149"/>
      <c r="Z5" s="14"/>
      <c r="AA5" s="14"/>
      <c r="AB5" s="14"/>
    </row>
    <row r="6" spans="1:28" ht="30" customHeight="1">
      <c r="A6" s="146"/>
      <c r="B6" s="147"/>
      <c r="C6" s="146"/>
      <c r="D6" s="146"/>
      <c r="E6" s="146"/>
      <c r="F6" s="148"/>
      <c r="G6" s="149"/>
      <c r="Z6" s="14"/>
      <c r="AA6" s="14"/>
      <c r="AB6" s="14"/>
    </row>
    <row r="7" spans="1:28" ht="30" customHeight="1">
      <c r="A7" s="146"/>
      <c r="B7" s="147"/>
      <c r="C7" s="146"/>
      <c r="D7" s="146"/>
      <c r="E7" s="146"/>
      <c r="F7" s="148"/>
      <c r="G7" s="149"/>
      <c r="Z7" s="14"/>
      <c r="AA7" s="14"/>
      <c r="AB7" s="14"/>
    </row>
    <row r="8" spans="1:28" ht="30" customHeight="1">
      <c r="A8" s="226" t="s">
        <v>0</v>
      </c>
      <c r="B8" s="227"/>
      <c r="C8" s="227"/>
      <c r="D8" s="227"/>
      <c r="E8" s="227"/>
      <c r="F8" s="150">
        <v>0</v>
      </c>
      <c r="G8" s="151">
        <v>0</v>
      </c>
    </row>
    <row r="9" spans="1:28" ht="30" customHeight="1">
      <c r="A9" s="224" t="s">
        <v>262</v>
      </c>
      <c r="B9" s="225"/>
      <c r="C9" s="225"/>
      <c r="D9" s="225"/>
      <c r="E9" s="225"/>
      <c r="F9" s="31">
        <f>' Budget par CC'!F12</f>
        <v>2005847.6</v>
      </c>
      <c r="G9" s="151">
        <v>1</v>
      </c>
    </row>
    <row r="10" spans="1:28" s="9" customFormat="1" ht="12.75">
      <c r="A10" s="2"/>
      <c r="B10" s="152"/>
      <c r="C10" s="2"/>
      <c r="D10" s="2"/>
      <c r="E10" s="2"/>
      <c r="F10" s="2"/>
      <c r="G10" s="153"/>
    </row>
    <row r="11" spans="1:28" s="9" customFormat="1" ht="12.75">
      <c r="A11" s="2"/>
      <c r="B11" s="152"/>
      <c r="C11" s="2"/>
      <c r="D11" s="2"/>
      <c r="E11" s="2"/>
      <c r="F11" s="2"/>
      <c r="G11" s="153"/>
    </row>
    <row r="12" spans="1:28" s="9" customFormat="1" ht="30" customHeight="1">
      <c r="A12" s="2" t="s">
        <v>263</v>
      </c>
      <c r="B12" s="154">
        <v>0</v>
      </c>
      <c r="C12" s="155">
        <f>B12/$B$16</f>
        <v>0</v>
      </c>
      <c r="D12" s="2"/>
      <c r="E12" s="2"/>
      <c r="F12" s="2"/>
      <c r="G12" s="153"/>
    </row>
    <row r="13" spans="1:28" s="9" customFormat="1" ht="30" customHeight="1">
      <c r="A13" s="2" t="s">
        <v>320</v>
      </c>
      <c r="B13" s="154">
        <v>0</v>
      </c>
      <c r="C13" s="155">
        <f>B13/$B$16</f>
        <v>0</v>
      </c>
      <c r="D13" s="2"/>
      <c r="E13" s="2"/>
      <c r="F13" s="2"/>
      <c r="G13" s="153"/>
    </row>
    <row r="14" spans="1:28" s="9" customFormat="1" ht="30" customHeight="1">
      <c r="A14" s="1" t="s">
        <v>264</v>
      </c>
      <c r="B14" s="154">
        <v>0</v>
      </c>
      <c r="C14" s="155">
        <f>B14/$B$16</f>
        <v>0</v>
      </c>
      <c r="D14" s="2"/>
      <c r="E14" s="2"/>
      <c r="F14" s="2"/>
      <c r="G14" s="153"/>
    </row>
    <row r="15" spans="1:28" s="9" customFormat="1" ht="30" customHeight="1">
      <c r="A15" s="1" t="s">
        <v>265</v>
      </c>
      <c r="B15" s="154">
        <v>0</v>
      </c>
      <c r="C15" s="155">
        <f>B15/$B$16</f>
        <v>0</v>
      </c>
      <c r="D15" s="2"/>
      <c r="E15" s="2"/>
      <c r="F15" s="2"/>
      <c r="G15" s="153"/>
    </row>
    <row r="16" spans="1:28" s="9" customFormat="1" ht="30" customHeight="1">
      <c r="A16" s="2" t="s">
        <v>266</v>
      </c>
      <c r="B16" s="156">
        <f>SUM('Total par ligne budgétaire'!G4:G188)</f>
        <v>2005847.5999999999</v>
      </c>
      <c r="C16" s="155">
        <v>1</v>
      </c>
      <c r="D16" s="2"/>
      <c r="E16" s="2"/>
      <c r="F16" s="2"/>
      <c r="G16" s="153"/>
    </row>
    <row r="17" spans="2:7" s="9" customFormat="1" ht="30" customHeight="1">
      <c r="B17" s="39"/>
      <c r="G17" s="15"/>
    </row>
    <row r="18" spans="2:7" s="9" customFormat="1" ht="30" customHeight="1">
      <c r="B18" s="39"/>
      <c r="G18" s="15"/>
    </row>
    <row r="19" spans="2:7" s="9" customFormat="1" ht="35.1" customHeight="1">
      <c r="B19" s="39"/>
      <c r="G19" s="15"/>
    </row>
    <row r="20" spans="2:7" s="9" customFormat="1" ht="30" customHeight="1">
      <c r="B20" s="39"/>
      <c r="G20" s="15"/>
    </row>
    <row r="21" spans="2:7" s="9" customFormat="1" ht="30" customHeight="1">
      <c r="B21" s="39"/>
      <c r="G21" s="15"/>
    </row>
    <row r="22" spans="2:7" s="9" customFormat="1" ht="30" customHeight="1">
      <c r="B22" s="39"/>
      <c r="G22" s="15"/>
    </row>
    <row r="24" spans="2:7" ht="35.1" customHeight="1"/>
    <row r="30" spans="2:7" ht="35.1" customHeight="1"/>
    <row r="55" spans="1:2" ht="30" customHeight="1">
      <c r="A55" s="20" t="e">
        <f>+#REF!</f>
        <v>#REF!</v>
      </c>
      <c r="B55" s="41"/>
    </row>
    <row r="56" spans="1:2" ht="30" customHeight="1">
      <c r="A56" s="20" t="e">
        <f>+#REF!</f>
        <v>#REF!</v>
      </c>
      <c r="B56" s="41"/>
    </row>
    <row r="57" spans="1:2" ht="30" customHeight="1">
      <c r="A57" s="20" t="e">
        <f>+#REF!</f>
        <v>#REF!</v>
      </c>
      <c r="B57" s="41"/>
    </row>
    <row r="58" spans="1:2" ht="30" customHeight="1">
      <c r="A58" s="20" t="e">
        <f>+#REF!</f>
        <v>#REF!</v>
      </c>
      <c r="B58" s="41"/>
    </row>
    <row r="59" spans="1:2" ht="30" customHeight="1">
      <c r="A59" s="20" t="e">
        <f>+#REF!</f>
        <v>#REF!</v>
      </c>
      <c r="B59" s="41"/>
    </row>
    <row r="60" spans="1:2" ht="30" customHeight="1">
      <c r="A60" s="20" t="e">
        <f>+#REF!</f>
        <v>#REF!</v>
      </c>
      <c r="B60" s="41"/>
    </row>
    <row r="61" spans="1:2" ht="30" customHeight="1">
      <c r="A61" s="20" t="e">
        <f>+#REF!</f>
        <v>#REF!</v>
      </c>
      <c r="B61" s="41"/>
    </row>
  </sheetData>
  <dataConsolidate function="varp"/>
  <customSheetViews>
    <customSheetView guid="{053A0E90-8020-4698-9446-6A3ABF370ABD}" showPageBreaks="1" printArea="1" topLeftCell="A4">
      <selection activeCell="A30" sqref="A30:IV30"/>
      <pageMargins left="0.41" right="0.32" top="0.83" bottom="0.98402777777777772" header="0.27" footer="0.51180555555555551"/>
      <printOptions horizontalCentered="1"/>
      <pageSetup paperSize="9" scale="66" firstPageNumber="0" orientation="landscape" r:id="rId1"/>
      <headerFooter alignWithMargins="0">
        <oddHeader>&amp;C&amp;"-,Grassetto"&amp;20Annex III Budget for the Project     &amp;R&amp;G</oddHeader>
      </headerFooter>
    </customSheetView>
  </customSheetViews>
  <mergeCells count="4">
    <mergeCell ref="A9:E9"/>
    <mergeCell ref="A8:E8"/>
    <mergeCell ref="A2:E2"/>
    <mergeCell ref="A1:G1"/>
  </mergeCells>
  <phoneticPr fontId="0" type="noConversion"/>
  <printOptions horizontalCentered="1"/>
  <pageMargins left="0.47244094488188981" right="0.39370078740157483" top="0.51181102362204722" bottom="0.59055118110236227" header="0.70866141732283472" footer="0.51181102362204722"/>
  <pageSetup paperSize="8" scale="91" firstPageNumber="0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1"/>
  <sheetViews>
    <sheetView workbookViewId="0">
      <selection activeCell="A4" sqref="A4"/>
    </sheetView>
  </sheetViews>
  <sheetFormatPr defaultRowHeight="12.75"/>
  <cols>
    <col min="1" max="1" width="39.140625" bestFit="1" customWidth="1"/>
    <col min="2" max="2" width="14.140625" bestFit="1" customWidth="1"/>
    <col min="3" max="3" width="14.5703125" bestFit="1" customWidth="1"/>
  </cols>
  <sheetData>
    <row r="3" spans="1:3">
      <c r="A3" s="92" t="s">
        <v>267</v>
      </c>
      <c r="B3" s="91"/>
      <c r="C3" s="95"/>
    </row>
    <row r="4" spans="1:3">
      <c r="A4" s="92" t="s">
        <v>195</v>
      </c>
      <c r="B4" s="92" t="s">
        <v>196</v>
      </c>
      <c r="C4" s="95" t="s">
        <v>189</v>
      </c>
    </row>
    <row r="5" spans="1:3">
      <c r="A5" s="90" t="s">
        <v>201</v>
      </c>
      <c r="B5" s="90" t="s">
        <v>4</v>
      </c>
      <c r="C5" s="96">
        <v>27810</v>
      </c>
    </row>
    <row r="6" spans="1:3">
      <c r="A6" s="229"/>
      <c r="B6" s="93" t="s">
        <v>9</v>
      </c>
      <c r="C6" s="97">
        <v>103497.4</v>
      </c>
    </row>
    <row r="7" spans="1:3">
      <c r="A7" s="229"/>
      <c r="B7" s="93" t="s">
        <v>11</v>
      </c>
      <c r="C7" s="97">
        <v>88070</v>
      </c>
    </row>
    <row r="8" spans="1:3">
      <c r="A8" s="229"/>
      <c r="B8" s="93" t="s">
        <v>13</v>
      </c>
      <c r="C8" s="97">
        <v>18604</v>
      </c>
    </row>
    <row r="9" spans="1:3">
      <c r="A9" s="229"/>
      <c r="B9" s="93" t="s">
        <v>15</v>
      </c>
      <c r="C9" s="97">
        <v>18202</v>
      </c>
    </row>
    <row r="10" spans="1:3">
      <c r="A10" s="229"/>
      <c r="B10" s="93" t="s">
        <v>17</v>
      </c>
      <c r="C10" s="97">
        <v>19700</v>
      </c>
    </row>
    <row r="11" spans="1:3">
      <c r="A11" s="229"/>
      <c r="B11" s="93" t="s">
        <v>19</v>
      </c>
      <c r="C11" s="97">
        <v>78321.399999999994</v>
      </c>
    </row>
    <row r="12" spans="1:3">
      <c r="A12" s="229"/>
      <c r="B12" s="93" t="s">
        <v>278</v>
      </c>
      <c r="C12" s="97">
        <v>140904</v>
      </c>
    </row>
    <row r="13" spans="1:3">
      <c r="A13" s="90" t="s">
        <v>268</v>
      </c>
      <c r="B13" s="91"/>
      <c r="C13" s="96">
        <v>495108.80000000005</v>
      </c>
    </row>
    <row r="14" spans="1:3">
      <c r="A14" s="90" t="s">
        <v>205</v>
      </c>
      <c r="B14" s="90" t="s">
        <v>4</v>
      </c>
      <c r="C14" s="96">
        <v>19562.800000000003</v>
      </c>
    </row>
    <row r="15" spans="1:3">
      <c r="A15" s="229"/>
      <c r="B15" s="93" t="s">
        <v>9</v>
      </c>
      <c r="C15" s="97">
        <v>138604</v>
      </c>
    </row>
    <row r="16" spans="1:3">
      <c r="A16" s="229"/>
      <c r="B16" s="93" t="s">
        <v>11</v>
      </c>
      <c r="C16" s="97">
        <v>94350</v>
      </c>
    </row>
    <row r="17" spans="1:3">
      <c r="A17" s="229"/>
      <c r="B17" s="93" t="s">
        <v>13</v>
      </c>
      <c r="C17" s="97">
        <v>64230</v>
      </c>
    </row>
    <row r="18" spans="1:3">
      <c r="A18" s="229"/>
      <c r="B18" s="93" t="s">
        <v>15</v>
      </c>
      <c r="C18" s="97">
        <v>188386</v>
      </c>
    </row>
    <row r="19" spans="1:3">
      <c r="A19" s="229"/>
      <c r="B19" s="93" t="s">
        <v>17</v>
      </c>
      <c r="C19" s="97">
        <v>83300</v>
      </c>
    </row>
    <row r="20" spans="1:3">
      <c r="A20" s="229"/>
      <c r="B20" s="93" t="s">
        <v>19</v>
      </c>
      <c r="C20" s="97">
        <v>23622</v>
      </c>
    </row>
    <row r="21" spans="1:3">
      <c r="A21" s="229"/>
      <c r="B21" s="93" t="s">
        <v>278</v>
      </c>
      <c r="C21" s="97">
        <v>100752.4</v>
      </c>
    </row>
    <row r="22" spans="1:3">
      <c r="A22" s="90" t="s">
        <v>269</v>
      </c>
      <c r="B22" s="91"/>
      <c r="C22" s="96">
        <v>712807.20000000007</v>
      </c>
    </row>
    <row r="23" spans="1:3">
      <c r="A23" s="90" t="s">
        <v>207</v>
      </c>
      <c r="B23" s="90" t="s">
        <v>4</v>
      </c>
      <c r="C23" s="96">
        <v>33980</v>
      </c>
    </row>
    <row r="24" spans="1:3">
      <c r="A24" s="229"/>
      <c r="B24" s="93" t="s">
        <v>9</v>
      </c>
      <c r="C24" s="97">
        <v>105394.79999999999</v>
      </c>
    </row>
    <row r="25" spans="1:3">
      <c r="A25" s="229"/>
      <c r="B25" s="93" t="s">
        <v>11</v>
      </c>
      <c r="C25" s="97">
        <v>11600</v>
      </c>
    </row>
    <row r="26" spans="1:3">
      <c r="A26" s="229"/>
      <c r="B26" s="93" t="s">
        <v>13</v>
      </c>
      <c r="C26" s="97">
        <v>18248</v>
      </c>
    </row>
    <row r="27" spans="1:3">
      <c r="A27" s="229"/>
      <c r="B27" s="93" t="s">
        <v>15</v>
      </c>
      <c r="C27" s="97">
        <v>39887.4</v>
      </c>
    </row>
    <row r="28" spans="1:3">
      <c r="A28" s="229"/>
      <c r="B28" s="93" t="s">
        <v>17</v>
      </c>
      <c r="C28" s="97">
        <v>89120</v>
      </c>
    </row>
    <row r="29" spans="1:3">
      <c r="A29" s="229"/>
      <c r="B29" s="93" t="s">
        <v>19</v>
      </c>
      <c r="C29" s="97">
        <v>76181.399999999994</v>
      </c>
    </row>
    <row r="30" spans="1:3">
      <c r="A30" s="229"/>
      <c r="B30" s="93" t="s">
        <v>278</v>
      </c>
      <c r="C30" s="97">
        <v>155100</v>
      </c>
    </row>
    <row r="31" spans="1:3">
      <c r="A31" s="90" t="s">
        <v>270</v>
      </c>
      <c r="B31" s="91"/>
      <c r="C31" s="96">
        <v>529511.6</v>
      </c>
    </row>
    <row r="32" spans="1:3">
      <c r="A32" s="90" t="s">
        <v>218</v>
      </c>
      <c r="B32" s="90" t="s">
        <v>4</v>
      </c>
      <c r="C32" s="96">
        <v>73520</v>
      </c>
    </row>
    <row r="33" spans="1:3">
      <c r="A33" s="229"/>
      <c r="B33" s="93" t="s">
        <v>9</v>
      </c>
      <c r="C33" s="97">
        <v>11800</v>
      </c>
    </row>
    <row r="34" spans="1:3">
      <c r="A34" s="229"/>
      <c r="B34" s="93" t="s">
        <v>11</v>
      </c>
      <c r="C34" s="97">
        <v>9720</v>
      </c>
    </row>
    <row r="35" spans="1:3">
      <c r="A35" s="229"/>
      <c r="B35" s="93" t="s">
        <v>13</v>
      </c>
      <c r="C35" s="97">
        <v>21910</v>
      </c>
    </row>
    <row r="36" spans="1:3">
      <c r="A36" s="229"/>
      <c r="B36" s="93" t="s">
        <v>15</v>
      </c>
      <c r="C36" s="97">
        <v>76840</v>
      </c>
    </row>
    <row r="37" spans="1:3">
      <c r="A37" s="229"/>
      <c r="B37" s="93" t="s">
        <v>17</v>
      </c>
      <c r="C37" s="97">
        <v>6950</v>
      </c>
    </row>
    <row r="38" spans="1:3">
      <c r="A38" s="229"/>
      <c r="B38" s="93" t="s">
        <v>19</v>
      </c>
      <c r="C38" s="97">
        <v>16860</v>
      </c>
    </row>
    <row r="39" spans="1:3">
      <c r="A39" s="229"/>
      <c r="B39" s="93" t="s">
        <v>278</v>
      </c>
      <c r="C39" s="97">
        <v>50820</v>
      </c>
    </row>
    <row r="40" spans="1:3">
      <c r="A40" s="90" t="s">
        <v>271</v>
      </c>
      <c r="B40" s="91"/>
      <c r="C40" s="96">
        <v>268420</v>
      </c>
    </row>
    <row r="41" spans="1:3">
      <c r="A41" s="94" t="s">
        <v>188</v>
      </c>
      <c r="B41" s="230"/>
      <c r="C41" s="98">
        <v>2005847.5999999999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59"/>
  <sheetViews>
    <sheetView zoomScale="70" zoomScaleNormal="70" workbookViewId="0">
      <selection activeCell="A4" sqref="A4"/>
    </sheetView>
  </sheetViews>
  <sheetFormatPr defaultRowHeight="12.75"/>
  <cols>
    <col min="1" max="1" width="18.7109375" bestFit="1" customWidth="1"/>
    <col min="2" max="2" width="15.7109375" bestFit="1" customWidth="1"/>
    <col min="3" max="4" width="14.5703125" bestFit="1" customWidth="1"/>
  </cols>
  <sheetData>
    <row r="3" spans="1:3">
      <c r="A3" s="92" t="s">
        <v>267</v>
      </c>
      <c r="B3" s="91"/>
      <c r="C3" s="95"/>
    </row>
    <row r="4" spans="1:3">
      <c r="A4" s="92" t="s">
        <v>194</v>
      </c>
      <c r="B4" s="92" t="s">
        <v>196</v>
      </c>
      <c r="C4" s="95" t="s">
        <v>189</v>
      </c>
    </row>
    <row r="5" spans="1:3">
      <c r="A5" s="90" t="s">
        <v>200</v>
      </c>
      <c r="B5" s="90" t="s">
        <v>4</v>
      </c>
      <c r="C5" s="96">
        <v>10900</v>
      </c>
    </row>
    <row r="6" spans="1:3">
      <c r="A6" s="229"/>
      <c r="B6" s="93" t="s">
        <v>9</v>
      </c>
      <c r="C6" s="97">
        <v>21477.4</v>
      </c>
    </row>
    <row r="7" spans="1:3">
      <c r="A7" s="229"/>
      <c r="B7" s="93" t="s">
        <v>11</v>
      </c>
      <c r="C7" s="97">
        <v>4700</v>
      </c>
    </row>
    <row r="8" spans="1:3">
      <c r="A8" s="229"/>
      <c r="B8" s="93" t="s">
        <v>13</v>
      </c>
      <c r="C8" s="97">
        <v>16504</v>
      </c>
    </row>
    <row r="9" spans="1:3">
      <c r="A9" s="229"/>
      <c r="B9" s="93" t="s">
        <v>15</v>
      </c>
      <c r="C9" s="97">
        <v>73100</v>
      </c>
    </row>
    <row r="10" spans="1:3">
      <c r="A10" s="229"/>
      <c r="B10" s="93" t="s">
        <v>17</v>
      </c>
      <c r="C10" s="97">
        <v>10300</v>
      </c>
    </row>
    <row r="11" spans="1:3">
      <c r="A11" s="229"/>
      <c r="B11" s="93" t="s">
        <v>19</v>
      </c>
      <c r="C11" s="97">
        <v>64220</v>
      </c>
    </row>
    <row r="12" spans="1:3">
      <c r="A12" s="229"/>
      <c r="B12" s="93" t="s">
        <v>278</v>
      </c>
      <c r="C12" s="97">
        <v>201220</v>
      </c>
    </row>
    <row r="13" spans="1:3">
      <c r="A13" s="90" t="s">
        <v>272</v>
      </c>
      <c r="B13" s="91"/>
      <c r="C13" s="96">
        <v>402421.4</v>
      </c>
    </row>
    <row r="14" spans="1:3">
      <c r="A14" s="90" t="s">
        <v>210</v>
      </c>
      <c r="B14" s="90" t="s">
        <v>4</v>
      </c>
      <c r="C14" s="96">
        <v>3950</v>
      </c>
    </row>
    <row r="15" spans="1:3">
      <c r="A15" s="229"/>
      <c r="B15" s="93" t="s">
        <v>9</v>
      </c>
      <c r="C15" s="97">
        <v>14684</v>
      </c>
    </row>
    <row r="16" spans="1:3">
      <c r="A16" s="229"/>
      <c r="B16" s="93" t="s">
        <v>11</v>
      </c>
      <c r="C16" s="97">
        <v>72350</v>
      </c>
    </row>
    <row r="17" spans="1:3">
      <c r="A17" s="229"/>
      <c r="B17" s="93" t="s">
        <v>13</v>
      </c>
      <c r="C17" s="97">
        <v>7700</v>
      </c>
    </row>
    <row r="18" spans="1:3">
      <c r="A18" s="229"/>
      <c r="B18" s="93" t="s">
        <v>15</v>
      </c>
      <c r="C18" s="97">
        <v>56420</v>
      </c>
    </row>
    <row r="19" spans="1:3">
      <c r="A19" s="229"/>
      <c r="B19" s="93" t="s">
        <v>17</v>
      </c>
      <c r="C19" s="97">
        <v>72620</v>
      </c>
    </row>
    <row r="20" spans="1:3">
      <c r="A20" s="229"/>
      <c r="B20" s="93" t="s">
        <v>19</v>
      </c>
      <c r="C20" s="97">
        <v>10150</v>
      </c>
    </row>
    <row r="21" spans="1:3">
      <c r="A21" s="229"/>
      <c r="B21" s="93" t="s">
        <v>278</v>
      </c>
      <c r="C21" s="97">
        <v>20477.400000000001</v>
      </c>
    </row>
    <row r="22" spans="1:3">
      <c r="A22" s="90" t="s">
        <v>273</v>
      </c>
      <c r="B22" s="91"/>
      <c r="C22" s="96">
        <v>258351.4</v>
      </c>
    </row>
    <row r="23" spans="1:3">
      <c r="A23" s="90" t="s">
        <v>215</v>
      </c>
      <c r="B23" s="90" t="s">
        <v>4</v>
      </c>
      <c r="C23" s="96">
        <v>26444</v>
      </c>
    </row>
    <row r="24" spans="1:3">
      <c r="A24" s="229"/>
      <c r="B24" s="93" t="s">
        <v>9</v>
      </c>
      <c r="C24" s="97">
        <v>142350</v>
      </c>
    </row>
    <row r="25" spans="1:3">
      <c r="A25" s="229"/>
      <c r="B25" s="93" t="s">
        <v>11</v>
      </c>
      <c r="C25" s="97">
        <v>10300</v>
      </c>
    </row>
    <row r="26" spans="1:3">
      <c r="A26" s="229"/>
      <c r="B26" s="93" t="s">
        <v>13</v>
      </c>
      <c r="C26" s="97">
        <v>58240</v>
      </c>
    </row>
    <row r="27" spans="1:3">
      <c r="A27" s="229"/>
      <c r="B27" s="93" t="s">
        <v>15</v>
      </c>
      <c r="C27" s="97">
        <v>75220</v>
      </c>
    </row>
    <row r="28" spans="1:3">
      <c r="A28" s="229"/>
      <c r="B28" s="93" t="s">
        <v>17</v>
      </c>
      <c r="C28" s="97">
        <v>17950</v>
      </c>
    </row>
    <row r="29" spans="1:3">
      <c r="A29" s="229"/>
      <c r="B29" s="93" t="s">
        <v>19</v>
      </c>
      <c r="C29" s="97">
        <v>32654.800000000003</v>
      </c>
    </row>
    <row r="30" spans="1:3">
      <c r="A30" s="229"/>
      <c r="B30" s="93" t="s">
        <v>278</v>
      </c>
      <c r="C30" s="97">
        <v>5950</v>
      </c>
    </row>
    <row r="31" spans="1:3">
      <c r="A31" s="90" t="s">
        <v>274</v>
      </c>
      <c r="B31" s="91"/>
      <c r="C31" s="96">
        <v>369108.8</v>
      </c>
    </row>
    <row r="32" spans="1:3">
      <c r="A32" s="90" t="s">
        <v>221</v>
      </c>
      <c r="B32" s="90" t="s">
        <v>4</v>
      </c>
      <c r="C32" s="96">
        <v>9560</v>
      </c>
    </row>
    <row r="33" spans="1:3">
      <c r="A33" s="229"/>
      <c r="B33" s="93" t="s">
        <v>9</v>
      </c>
      <c r="C33" s="97">
        <v>58920</v>
      </c>
    </row>
    <row r="34" spans="1:3">
      <c r="A34" s="229"/>
      <c r="B34" s="93" t="s">
        <v>11</v>
      </c>
      <c r="C34" s="97">
        <v>85100</v>
      </c>
    </row>
    <row r="35" spans="1:3">
      <c r="A35" s="229"/>
      <c r="B35" s="93" t="s">
        <v>13</v>
      </c>
      <c r="C35" s="97">
        <v>18550</v>
      </c>
    </row>
    <row r="36" spans="1:3">
      <c r="A36" s="229"/>
      <c r="B36" s="93" t="s">
        <v>15</v>
      </c>
      <c r="C36" s="97">
        <v>27709.4</v>
      </c>
    </row>
    <row r="37" spans="1:3">
      <c r="A37" s="229"/>
      <c r="B37" s="93" t="s">
        <v>17</v>
      </c>
      <c r="C37" s="97">
        <v>5550</v>
      </c>
    </row>
    <row r="38" spans="1:3">
      <c r="A38" s="229"/>
      <c r="B38" s="93" t="s">
        <v>19</v>
      </c>
      <c r="C38" s="97">
        <v>15788</v>
      </c>
    </row>
    <row r="39" spans="1:3">
      <c r="A39" s="229"/>
      <c r="B39" s="93" t="s">
        <v>278</v>
      </c>
      <c r="C39" s="97">
        <v>75129</v>
      </c>
    </row>
    <row r="40" spans="1:3">
      <c r="A40" s="90" t="s">
        <v>275</v>
      </c>
      <c r="B40" s="91"/>
      <c r="C40" s="96">
        <v>296306.40000000002</v>
      </c>
    </row>
    <row r="41" spans="1:3">
      <c r="A41" s="90" t="s">
        <v>226</v>
      </c>
      <c r="B41" s="90" t="s">
        <v>4</v>
      </c>
      <c r="C41" s="96">
        <v>85068.800000000003</v>
      </c>
    </row>
    <row r="42" spans="1:3">
      <c r="A42" s="229"/>
      <c r="B42" s="93" t="s">
        <v>9</v>
      </c>
      <c r="C42" s="97">
        <v>89210</v>
      </c>
    </row>
    <row r="43" spans="1:3">
      <c r="A43" s="229"/>
      <c r="B43" s="93" t="s">
        <v>11</v>
      </c>
      <c r="C43" s="97">
        <v>26140</v>
      </c>
    </row>
    <row r="44" spans="1:3">
      <c r="A44" s="229"/>
      <c r="B44" s="93" t="s">
        <v>13</v>
      </c>
      <c r="C44" s="97">
        <v>6210</v>
      </c>
    </row>
    <row r="45" spans="1:3">
      <c r="A45" s="229"/>
      <c r="B45" s="93" t="s">
        <v>15</v>
      </c>
      <c r="C45" s="97">
        <v>16916</v>
      </c>
    </row>
    <row r="46" spans="1:3">
      <c r="A46" s="229"/>
      <c r="B46" s="93" t="s">
        <v>17</v>
      </c>
      <c r="C46" s="97">
        <v>82450</v>
      </c>
    </row>
    <row r="47" spans="1:3">
      <c r="A47" s="229"/>
      <c r="B47" s="93" t="s">
        <v>19</v>
      </c>
      <c r="C47" s="97">
        <v>15072</v>
      </c>
    </row>
    <row r="48" spans="1:3">
      <c r="A48" s="229"/>
      <c r="B48" s="93" t="s">
        <v>278</v>
      </c>
      <c r="C48" s="97">
        <v>69580</v>
      </c>
    </row>
    <row r="49" spans="1:3">
      <c r="A49" s="90" t="s">
        <v>276</v>
      </c>
      <c r="B49" s="91"/>
      <c r="C49" s="96">
        <v>390646.8</v>
      </c>
    </row>
    <row r="50" spans="1:3">
      <c r="A50" s="90" t="s">
        <v>231</v>
      </c>
      <c r="B50" s="90" t="s">
        <v>4</v>
      </c>
      <c r="C50" s="96">
        <v>18950</v>
      </c>
    </row>
    <row r="51" spans="1:3">
      <c r="A51" s="229"/>
      <c r="B51" s="93" t="s">
        <v>9</v>
      </c>
      <c r="C51" s="97">
        <v>32654.800000000003</v>
      </c>
    </row>
    <row r="52" spans="1:3">
      <c r="A52" s="229"/>
      <c r="B52" s="93" t="s">
        <v>11</v>
      </c>
      <c r="C52" s="97">
        <v>5150</v>
      </c>
    </row>
    <row r="53" spans="1:3">
      <c r="A53" s="229"/>
      <c r="B53" s="93" t="s">
        <v>13</v>
      </c>
      <c r="C53" s="97">
        <v>15788</v>
      </c>
    </row>
    <row r="54" spans="1:3">
      <c r="A54" s="229"/>
      <c r="B54" s="93" t="s">
        <v>15</v>
      </c>
      <c r="C54" s="97">
        <v>73950</v>
      </c>
    </row>
    <row r="55" spans="1:3">
      <c r="A55" s="229"/>
      <c r="B55" s="93" t="s">
        <v>17</v>
      </c>
      <c r="C55" s="97">
        <v>10200</v>
      </c>
    </row>
    <row r="56" spans="1:3">
      <c r="A56" s="229"/>
      <c r="B56" s="93" t="s">
        <v>19</v>
      </c>
      <c r="C56" s="97">
        <v>57100</v>
      </c>
    </row>
    <row r="57" spans="1:3">
      <c r="A57" s="229"/>
      <c r="B57" s="93" t="s">
        <v>278</v>
      </c>
      <c r="C57" s="97">
        <v>75220</v>
      </c>
    </row>
    <row r="58" spans="1:3">
      <c r="A58" s="90" t="s">
        <v>277</v>
      </c>
      <c r="B58" s="91"/>
      <c r="C58" s="96">
        <v>289012.8</v>
      </c>
    </row>
    <row r="59" spans="1:3">
      <c r="A59" s="94" t="s">
        <v>188</v>
      </c>
      <c r="B59" s="230"/>
      <c r="C59" s="98">
        <v>2005847.6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12</vt:i4>
      </vt:variant>
    </vt:vector>
  </HeadingPairs>
  <TitlesOfParts>
    <vt:vector size="20" baseType="lpstr">
      <vt:lpstr>Total par ligne budgétaire</vt:lpstr>
      <vt:lpstr> Budget par CC</vt:lpstr>
      <vt:lpstr> Budget par GT</vt:lpstr>
      <vt:lpstr> Budget par Réalisations</vt:lpstr>
      <vt:lpstr> Tableau de cofinancement</vt:lpstr>
      <vt:lpstr> Tableau de la règle des 50 %</vt:lpstr>
      <vt:lpstr>PIVOT CC</vt:lpstr>
      <vt:lpstr>PIVOT WP</vt:lpstr>
      <vt:lpstr>' Budget par CC'!Area_stampa</vt:lpstr>
      <vt:lpstr>' Budget par GT'!Area_stampa</vt:lpstr>
      <vt:lpstr>' Budget par Réalisations'!Area_stampa</vt:lpstr>
      <vt:lpstr>' Tableau de cofinancement'!Area_stampa</vt:lpstr>
      <vt:lpstr>' Tableau de la règle des 50 %'!Area_stampa</vt:lpstr>
      <vt:lpstr>'Total par ligne budgétaire'!Area_stampa</vt:lpstr>
      <vt:lpstr>' Budget par CC'!Titoli_stampa</vt:lpstr>
      <vt:lpstr>' Budget par GT'!Titoli_stampa</vt:lpstr>
      <vt:lpstr>' Budget par Réalisations'!Titoli_stampa</vt:lpstr>
      <vt:lpstr>' Tableau de cofinancement'!Titoli_stampa</vt:lpstr>
      <vt:lpstr>' Tableau de la règle des 50 %'!Titoli_stampa</vt:lpstr>
      <vt:lpstr>'Total par ligne budgétaire'!Titoli_stampa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Vitrani</dc:creator>
  <cp:lastModifiedBy>Martin Heibel</cp:lastModifiedBy>
  <cp:lastPrinted>2023-11-24T10:26:40Z</cp:lastPrinted>
  <dcterms:created xsi:type="dcterms:W3CDTF">2013-09-18T09:20:41Z</dcterms:created>
  <dcterms:modified xsi:type="dcterms:W3CDTF">2023-12-14T10:08:45Z</dcterms:modified>
</cp:coreProperties>
</file>